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5890" windowHeight="12345"/>
  </bookViews>
  <sheets>
    <sheet name="Hamonogram16_fin" sheetId="4" r:id="rId1"/>
    <sheet name="List1" sheetId="7" r:id="rId2"/>
  </sheets>
  <definedNames>
    <definedName name="_xlnm._FilterDatabase" localSheetId="0" hidden="1">Hamonogram16_fin!$B$5:$T$41</definedName>
  </definedNames>
  <calcPr calcId="152511"/>
</workbook>
</file>

<file path=xl/calcChain.xml><?xml version="1.0" encoding="utf-8"?>
<calcChain xmlns="http://schemas.openxmlformats.org/spreadsheetml/2006/main">
  <c r="O32" i="4" l="1"/>
  <c r="O30" i="4"/>
  <c r="Q32" i="4" l="1"/>
  <c r="Q30" i="4"/>
  <c r="O17" i="4" l="1"/>
  <c r="Q17" i="4" s="1"/>
  <c r="O40" i="4" l="1"/>
  <c r="O41" i="4" l="1"/>
  <c r="O39" i="4" l="1"/>
  <c r="O36" i="4" l="1"/>
  <c r="O19" i="4"/>
  <c r="O22" i="4"/>
  <c r="Q34" i="4"/>
  <c r="Q33" i="4"/>
  <c r="Q28" i="4"/>
  <c r="O38" i="4" l="1"/>
  <c r="O37" i="4"/>
  <c r="Q40" i="4" l="1"/>
  <c r="Q38" i="4"/>
  <c r="O35" i="4"/>
  <c r="Q35" i="4" s="1"/>
  <c r="Q36" i="4"/>
  <c r="Q37" i="4"/>
  <c r="O29" i="4"/>
  <c r="Q29" i="4" s="1"/>
  <c r="O31" i="4"/>
  <c r="Q31" i="4" s="1"/>
  <c r="O23" i="4"/>
  <c r="Q23" i="4" s="1"/>
  <c r="O25" i="4"/>
  <c r="Q25" i="4" s="1"/>
  <c r="O21" i="4"/>
  <c r="Q21" i="4" s="1"/>
  <c r="Q19" i="4"/>
  <c r="O11" i="4"/>
  <c r="Q11" i="4" s="1"/>
  <c r="O12" i="4"/>
  <c r="Q12" i="4" s="1"/>
  <c r="O13" i="4"/>
  <c r="Q13" i="4" s="1"/>
  <c r="O14" i="4"/>
  <c r="Q14" i="4" s="1"/>
  <c r="O15" i="4"/>
  <c r="Q15" i="4" s="1"/>
  <c r="O16" i="4"/>
  <c r="Q16" i="4" s="1"/>
  <c r="O7" i="4"/>
  <c r="Q7" i="4" s="1"/>
  <c r="O9" i="4"/>
  <c r="Q9" i="4" s="1"/>
  <c r="Q27" i="4" l="1"/>
  <c r="O18" i="4" l="1"/>
  <c r="Q18" i="4" s="1"/>
  <c r="O26" i="4" l="1"/>
  <c r="Q26" i="4" s="1"/>
  <c r="Q22" i="4"/>
  <c r="O10" i="4" l="1"/>
  <c r="Q10" i="4" s="1"/>
  <c r="Q39" i="4"/>
  <c r="Q41" i="4"/>
</calcChain>
</file>

<file path=xl/sharedStrings.xml><?xml version="1.0" encoding="utf-8"?>
<sst xmlns="http://schemas.openxmlformats.org/spreadsheetml/2006/main" count="437" uniqueCount="172">
  <si>
    <t>Prioritní osa</t>
  </si>
  <si>
    <t>Specifický cíl</t>
  </si>
  <si>
    <t>Podporované aktivity</t>
  </si>
  <si>
    <t>Příjemci</t>
  </si>
  <si>
    <t>Druh výzvy</t>
  </si>
  <si>
    <t>bez omezení, dle PD</t>
  </si>
  <si>
    <t>5.1 Snížit energetickou náročnost  veřejných budov a zvýšit využití obnovitelných zdrojů energie</t>
  </si>
  <si>
    <t>5.2 Dosáhnout vysokého energetického standardu nových veřejných budov</t>
  </si>
  <si>
    <t>kolová (soutěžní)</t>
  </si>
  <si>
    <t>15. 10. 2015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</si>
  <si>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</si>
  <si>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</si>
  <si>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</si>
  <si>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</si>
  <si>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</si>
  <si>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</si>
  <si>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</si>
  <si>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</si>
  <si>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</si>
  <si>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</si>
  <si>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</si>
  <si>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</si>
  <si>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</si>
  <si>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</si>
  <si>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Území ČR</t>
  </si>
  <si>
    <t>Území ČR, mimo území hl. města Prahy</t>
  </si>
  <si>
    <t>N/R</t>
  </si>
  <si>
    <t>IROP / OP PIK / OP PPR / PRV</t>
  </si>
  <si>
    <t>vlastníci veřejných budov</t>
  </si>
  <si>
    <t>stavebníci</t>
  </si>
  <si>
    <t>Identifikace oblasti podpory</t>
  </si>
  <si>
    <t>14.10.2016</t>
  </si>
  <si>
    <t xml:space="preserve">Číslo výzvy </t>
  </si>
  <si>
    <t>Investiční priorita</t>
  </si>
  <si>
    <t>20</t>
  </si>
  <si>
    <t>19</t>
  </si>
  <si>
    <t>Q4</t>
  </si>
  <si>
    <t>Q2</t>
  </si>
  <si>
    <t>Q3</t>
  </si>
  <si>
    <t>Plánované datum vyhlášení výzvy - dle střednědobého harmonogramu</t>
  </si>
  <si>
    <t>1.1 Snížit množství vypouštěného znečištění do povrchových i podzemních vod z komunálních zdrojů a vnos znečišťujících látek do povrchových a podzemních vod</t>
  </si>
  <si>
    <t>veřejný sektor - vlastníci   vodovodů nebo  kanalizací pro veřejnou potřebu  ve smyslu zák. 274/2001 Sb., o vodovodech a kanalizacích</t>
  </si>
  <si>
    <t>5. 1. 2016</t>
  </si>
  <si>
    <t>aktivita 1.1.1 a 1.1.2.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</si>
  <si>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</si>
  <si>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</si>
  <si>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</si>
  <si>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1.2 Zajistit dodávky pitné vody v odpovídající jakosti a množství</t>
  </si>
  <si>
    <t>22</t>
  </si>
  <si>
    <r>
      <rPr>
        <sz val="10"/>
        <rFont val="Calibri"/>
        <family val="2"/>
        <charset val="238"/>
        <scheme val="minor"/>
      </rPr>
      <t xml:space="preserve">bez omezení, dle PD 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</si>
  <si>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</si>
  <si>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kraje, města, obce, původci odpadu, podnikatelské subjekty</t>
  </si>
  <si>
    <t>1.9.2016</t>
  </si>
  <si>
    <t>24</t>
  </si>
  <si>
    <t>kraje, města, obce</t>
  </si>
  <si>
    <t>průběžná (nesoutěžní)</t>
  </si>
  <si>
    <t>19. 6. 2015</t>
  </si>
  <si>
    <t>14. 8. 2015</t>
  </si>
  <si>
    <t>aktivity 3.4.2 a 3.4.3</t>
  </si>
  <si>
    <t>14. 3. 2016</t>
  </si>
  <si>
    <t>1.4.2016</t>
  </si>
  <si>
    <t>16. 9. 2016</t>
  </si>
  <si>
    <t>1.10.2016</t>
  </si>
  <si>
    <t>31.12.2016</t>
  </si>
  <si>
    <t>18</t>
  </si>
  <si>
    <t>veřejnoprávní subjekty</t>
  </si>
  <si>
    <t>subjekty angažující se v oblasti omezování environmentálních rizik</t>
  </si>
  <si>
    <t>14. 10. 2016</t>
  </si>
  <si>
    <t>IROP</t>
  </si>
  <si>
    <t>3.2 Zvýšit podíl materiálového a energetického využití odpadů</t>
  </si>
  <si>
    <t>3.3 Rekultivovat staré skládky</t>
  </si>
  <si>
    <t>3.5 Snížit environmentální rizika a rozvíjet systémy jejich řízení</t>
  </si>
  <si>
    <t>bez omezení dle PD</t>
  </si>
  <si>
    <t>veřejný sektor</t>
  </si>
  <si>
    <t>1.11.2016</t>
  </si>
  <si>
    <t>omezení na aktivity 1.4.1 a 1.4.3. Aktivita 1.4.1 - studie odtokových poměrů a podklady pro vymezení území se zvláštní povodní</t>
  </si>
  <si>
    <t>aktivita 1.4.2</t>
  </si>
  <si>
    <t>ČHMÚ - dle PD</t>
  </si>
  <si>
    <t>1.7.2016</t>
  </si>
  <si>
    <t>31.8.2016</t>
  </si>
  <si>
    <t>Podniky Povodí</t>
  </si>
  <si>
    <t>2.3 Zlepšit systém sledování, hodnocení a předpovídání vývoje kvality ovzduší a souvisejících meteorologických aspektů</t>
  </si>
  <si>
    <t>17</t>
  </si>
  <si>
    <t>Zachování a ochrana životního prostředí a podporování účinného využívání zdrojů ochranou a obnovou biologické rozmanitosti a půdy a podporou ekosystémových služeb, včetně prostřednictvím sítě Natura 200 a ekologických infrastruktur</t>
  </si>
  <si>
    <t>4.1 Zajistit příznivý stav předmětu ochrany národně významných chráněných území</t>
  </si>
  <si>
    <t>9</t>
  </si>
  <si>
    <t>AOPK ČR, NP, Správa jeskyní</t>
  </si>
  <si>
    <t>orgány ochrany přírody pro chráněná území národního významu a území soustavy NATURA 2000</t>
  </si>
  <si>
    <t>31. 12. 2016</t>
  </si>
  <si>
    <t>IROP / PRV / OP R</t>
  </si>
  <si>
    <t>Q1</t>
  </si>
  <si>
    <t xml:space="preserve">4.2 Posílit biodiverzitu </t>
  </si>
  <si>
    <t>4.3 Posílit přirozené funkce krajiny</t>
  </si>
  <si>
    <t>14</t>
  </si>
  <si>
    <t>vlastníci a správci pozemků, správci povodí a správci vodních toků</t>
  </si>
  <si>
    <t>PRV / OP D / IROP</t>
  </si>
  <si>
    <t>13</t>
  </si>
  <si>
    <t>31. 12. 2017</t>
  </si>
  <si>
    <t>dvoukolový</t>
  </si>
  <si>
    <t>PRV</t>
  </si>
  <si>
    <t>kraje</t>
  </si>
  <si>
    <t>orgány ochrany přírody pro chráněná území národního významu a území
soustavy NATURA 2000, vlastníci a nájemci pozemků.</t>
  </si>
  <si>
    <t>30. 5. 2016</t>
  </si>
  <si>
    <t>30. 3. 2016</t>
  </si>
  <si>
    <t>31. 5. 2016</t>
  </si>
  <si>
    <t>vlastníci a nájemci pozemků, orgány státní správy a organizace podílející
se na ochraně přírody a krajiny</t>
  </si>
  <si>
    <t>vlastníci a správci pozemků, organizace podílející se na ochraně přírody
a krajiny, správci povodí a správci vodních toků.</t>
  </si>
  <si>
    <t>15. 8. 2016</t>
  </si>
  <si>
    <t>17. 10. 2016</t>
  </si>
  <si>
    <t>orgány veřejné správy, vlastníci a správci pozemků</t>
  </si>
  <si>
    <t>Q 3</t>
  </si>
  <si>
    <t>Pozn. 1: V rámci alokací plánovaných výzev se jedná pouze o podporu poskytovanou prostřednictvím dotace</t>
  </si>
  <si>
    <t>Výzva zadaná v rámci harmonogramu výzev v roce 2015, která pokračuje do roku 2016</t>
  </si>
  <si>
    <t>OP PIK/PRV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</si>
  <si>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</si>
  <si>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</si>
  <si>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</si>
  <si>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aktivita 4.3.3.</t>
  </si>
  <si>
    <t>aktivita 4.3.1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</si>
  <si>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</si>
  <si>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</si>
  <si>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</si>
  <si>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</si>
  <si>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 xml:space="preserve">Podporování přizpůsobení se změně klimatu, předcházení rizikům a jejich řízení podporou investic zaměřených na řešení konrétních rizik, zajištěním  odolnosti vůči katastrofám a vývojem systémů krizového řízení 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</si>
  <si>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</si>
  <si>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1. 12. 2015</t>
  </si>
  <si>
    <t>15. 4. 2016</t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</si>
  <si>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</si>
  <si>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</si>
  <si>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</si>
  <si>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</si>
  <si>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4.4 Zlepšit kvalitu prostředí v sídlech</t>
  </si>
  <si>
    <t>19. 1. 2017</t>
  </si>
  <si>
    <t>1. 3. 2016</t>
  </si>
  <si>
    <t>1. 11 .2016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</si>
  <si>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</si>
  <si>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</si>
  <si>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</si>
  <si>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</si>
  <si>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</si>
  <si>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</si>
  <si>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</si>
  <si>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</si>
  <si>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</si>
  <si>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</si>
  <si>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</si>
  <si>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</si>
  <si>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</si>
  <si>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dle PD, vyjma opatření "zpracování plánů ÚSES"</t>
  </si>
  <si>
    <t>1.11.2017</t>
  </si>
  <si>
    <t>dle PD, vyjma opatření na impementaci soustavy Natura 2000 a plánování péče o území národního významu</t>
  </si>
  <si>
    <t>dle PD vyjma krajů, AOPK ČR, NP, Správy jeskyní</t>
  </si>
  <si>
    <t>8.4.2016</t>
  </si>
  <si>
    <t>8.4.2017</t>
  </si>
  <si>
    <t>aktivita 3.1.1</t>
  </si>
  <si>
    <t>31.10..2016</t>
  </si>
  <si>
    <t>aktivita 1.4.3</t>
  </si>
  <si>
    <t>aktivita 1.1.3. (pouze opatření na ČOV  a záchytné zdrže na kanalizaci pro veřejnou potřebu)</t>
  </si>
  <si>
    <t>3.4 Dokončit inventarizaci a odstranit ekologické zátěže</t>
  </si>
  <si>
    <t>omezení na aktivitu 1.4.1 - zpracování podkladů pro stanovení záplavových území a map povodňového ohrožení</t>
  </si>
  <si>
    <t>aktivity 3.2.1, 3.2.2 (mimo projekty kompostáren), 3.2.3 (pouze bioplynové stanice) a 3.2.4</t>
  </si>
  <si>
    <t>20.12.2016</t>
  </si>
  <si>
    <t>1 .7. 2016</t>
  </si>
  <si>
    <t>15.7.2016</t>
  </si>
  <si>
    <t>30.11.2016</t>
  </si>
  <si>
    <t>48.</t>
  </si>
  <si>
    <t>49.</t>
  </si>
  <si>
    <t>30. 9. 2016</t>
  </si>
  <si>
    <t>30. 11. 2016</t>
  </si>
  <si>
    <t>31. 9. 2016</t>
  </si>
  <si>
    <t>5.1.2017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</si>
  <si>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2016</t>
    </r>
    <r>
      <rPr>
        <b/>
        <sz val="11"/>
        <rFont val="Calibri"/>
        <family val="2"/>
        <charset val="238"/>
        <scheme val="minor"/>
      </rPr>
      <t xml:space="preserve">
v</t>
    </r>
    <r>
      <rPr>
        <b/>
        <sz val="12"/>
        <rFont val="Calibri"/>
        <family val="2"/>
        <charset val="238"/>
        <scheme val="minor"/>
      </rPr>
      <t>erze k 27 . 7.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</si>
</sst>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left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14" fontId="11" fillId="7" borderId="1" xfId="0" applyNumberFormat="1" applyFont="1" applyFill="1" applyBorder="1" applyAlignment="1">
      <alignment vertical="center" wrapText="1"/>
    </xf>
    <xf numFmtId="164" fontId="1" fillId="7" borderId="1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vertical="center"/>
    </xf>
    <xf numFmtId="14" fontId="1" fillId="7" borderId="7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/>
    </xf>
    <xf numFmtId="14" fontId="11" fillId="7" borderId="5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horizontal="left" vertical="center"/>
    </xf>
    <xf numFmtId="14" fontId="11" fillId="7" borderId="12" xfId="0" applyNumberFormat="1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4" fontId="1" fillId="7" borderId="5" xfId="0" applyNumberFormat="1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7" borderId="5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left" vertical="center" wrapText="1"/>
    </xf>
    <xf numFmtId="49" fontId="11" fillId="7" borderId="7" xfId="0" applyNumberFormat="1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7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11" fillId="7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1" fillId="7" borderId="9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4" fontId="11" fillId="7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14" fontId="11" fillId="7" borderId="9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14" fontId="1" fillId="7" borderId="9" xfId="0" applyNumberFormat="1" applyFont="1" applyFill="1" applyBorder="1" applyAlignment="1">
      <alignment horizontal="center" vertical="center" wrapText="1"/>
    </xf>
    <xf numFmtId="14" fontId="1" fillId="7" borderId="7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CC99"/>
      <color rgb="FF99FF66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47624</xdr:rowOff>
    </xdr:from>
    <xdr:to>
      <xdr:col>3</xdr:col>
      <xdr:colOff>142875</xdr:colOff>
      <xdr:row>2</xdr:row>
      <xdr:rowOff>190499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38125" y="47624"/>
          <a:ext cx="3000375" cy="650875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412749</xdr:colOff>
      <xdr:row>1</xdr:row>
      <xdr:rowOff>47625</xdr:rowOff>
    </xdr:from>
    <xdr:to>
      <xdr:col>19</xdr:col>
      <xdr:colOff>981705</xdr:colOff>
      <xdr:row>2</xdr:row>
      <xdr:rowOff>190500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52249" y="47625"/>
          <a:ext cx="2727955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9"/>
  <sheetViews>
    <sheetView tabSelected="1" topLeftCell="E23" zoomScale="70" zoomScaleNormal="70" workbookViewId="0">
      <selection activeCell="E41" sqref="E41"/>
    </sheetView>
  </sheetViews>
  <sheetFormatPr defaultRowHeight="15" x14ac:dyDescent="0.25"/>
  <cols>
    <col min="1" max="1" width="2.5703125" style="8" customWidth="1"/>
    <col min="2" max="2" width="7.140625" style="8" customWidth="1"/>
    <col min="3" max="3" width="36.7109375" style="8" customWidth="1"/>
    <col min="4" max="4" width="31.42578125" style="8" customWidth="1"/>
    <col min="5" max="5" width="15.28515625" style="103" customWidth="1"/>
    <col min="6" max="6" width="30.7109375" style="8" customWidth="1"/>
    <col min="7" max="7" width="34.7109375" style="8" customWidth="1"/>
    <col min="8" max="8" width="33" style="8" customWidth="1"/>
    <col min="9" max="9" width="36" style="8" customWidth="1"/>
    <col min="10" max="11" width="22.28515625" style="8" customWidth="1"/>
    <col min="12" max="12" width="22.28515625" style="8" hidden="1" customWidth="1"/>
    <col min="13" max="14" width="18" style="8" customWidth="1"/>
    <col min="15" max="15" width="15.85546875" style="8" customWidth="1"/>
    <col min="16" max="16" width="19.7109375" style="8" bestFit="1" customWidth="1"/>
    <col min="17" max="17" width="19.28515625" style="8" customWidth="1"/>
    <col min="18" max="18" width="14.85546875" style="8" bestFit="1" customWidth="1"/>
    <col min="19" max="19" width="17.7109375" style="8" customWidth="1"/>
    <col min="20" max="20" width="15" style="8" customWidth="1"/>
    <col min="21" max="16384" width="9.140625" style="8"/>
  </cols>
  <sheetData>
    <row r="1" spans="2:27" ht="10.5" customHeight="1" thickBot="1" x14ac:dyDescent="0.3"/>
    <row r="2" spans="2:27" s="44" customFormat="1" ht="40.5" customHeight="1" x14ac:dyDescent="0.25">
      <c r="B2" s="246" t="s">
        <v>171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  <c r="U2" s="46"/>
      <c r="V2" s="8"/>
      <c r="W2" s="46"/>
      <c r="X2" s="46"/>
      <c r="Y2" s="46"/>
      <c r="Z2" s="46"/>
      <c r="AA2" s="43"/>
    </row>
    <row r="3" spans="2:27" s="44" customFormat="1" ht="20.25" customHeight="1" thickBot="1" x14ac:dyDescent="0.3"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1"/>
      <c r="U3" s="8"/>
      <c r="V3" s="8"/>
      <c r="W3" s="46"/>
      <c r="X3" s="46"/>
      <c r="Y3" s="46"/>
      <c r="Z3" s="46"/>
      <c r="AA3" s="43"/>
    </row>
    <row r="4" spans="2:27" s="45" customFormat="1" ht="21.75" customHeight="1" x14ac:dyDescent="0.25">
      <c r="B4" s="235" t="s">
        <v>30</v>
      </c>
      <c r="C4" s="236"/>
      <c r="D4" s="237"/>
      <c r="E4" s="95"/>
      <c r="F4" s="238" t="s">
        <v>13</v>
      </c>
      <c r="G4" s="239"/>
      <c r="H4" s="239"/>
      <c r="I4" s="240"/>
      <c r="J4" s="241" t="s">
        <v>12</v>
      </c>
      <c r="K4" s="242"/>
      <c r="L4" s="242"/>
      <c r="M4" s="242"/>
      <c r="N4" s="242"/>
      <c r="O4" s="242"/>
      <c r="P4" s="242"/>
      <c r="Q4" s="242"/>
      <c r="R4" s="243"/>
      <c r="S4" s="244" t="s">
        <v>14</v>
      </c>
      <c r="T4" s="245"/>
      <c r="U4" s="8"/>
      <c r="V4" s="8"/>
      <c r="W4" s="42"/>
      <c r="X4" s="42"/>
      <c r="Y4" s="42"/>
      <c r="Z4" s="42"/>
      <c r="AA4" s="42"/>
    </row>
    <row r="5" spans="2:27" s="46" customFormat="1" ht="30" customHeight="1" x14ac:dyDescent="0.25">
      <c r="B5" s="216" t="s">
        <v>0</v>
      </c>
      <c r="C5" s="218" t="s">
        <v>33</v>
      </c>
      <c r="D5" s="218" t="s">
        <v>1</v>
      </c>
      <c r="E5" s="220" t="s">
        <v>32</v>
      </c>
      <c r="F5" s="201" t="s">
        <v>2</v>
      </c>
      <c r="G5" s="201" t="s">
        <v>3</v>
      </c>
      <c r="H5" s="201" t="s">
        <v>18</v>
      </c>
      <c r="I5" s="201" t="s">
        <v>22</v>
      </c>
      <c r="J5" s="226" t="s">
        <v>4</v>
      </c>
      <c r="K5" s="226" t="s">
        <v>17</v>
      </c>
      <c r="L5" s="228" t="s">
        <v>39</v>
      </c>
      <c r="M5" s="226" t="s">
        <v>10</v>
      </c>
      <c r="N5" s="226" t="s">
        <v>11</v>
      </c>
      <c r="O5" s="230" t="s">
        <v>15</v>
      </c>
      <c r="P5" s="231"/>
      <c r="Q5" s="232"/>
      <c r="R5" s="233" t="s">
        <v>16</v>
      </c>
      <c r="S5" s="222" t="s">
        <v>19</v>
      </c>
      <c r="T5" s="224" t="s">
        <v>20</v>
      </c>
      <c r="U5" s="8"/>
      <c r="V5" s="8"/>
      <c r="W5" s="8"/>
    </row>
    <row r="6" spans="2:27" s="42" customFormat="1" ht="30" customHeight="1" thickBot="1" x14ac:dyDescent="0.3">
      <c r="B6" s="217"/>
      <c r="C6" s="219"/>
      <c r="D6" s="219"/>
      <c r="E6" s="221"/>
      <c r="F6" s="202"/>
      <c r="G6" s="202"/>
      <c r="H6" s="202"/>
      <c r="I6" s="202"/>
      <c r="J6" s="227"/>
      <c r="K6" s="227"/>
      <c r="L6" s="229"/>
      <c r="M6" s="227"/>
      <c r="N6" s="227"/>
      <c r="O6" s="6" t="s">
        <v>115</v>
      </c>
      <c r="P6" s="7" t="s">
        <v>21</v>
      </c>
      <c r="Q6" s="7" t="s">
        <v>114</v>
      </c>
      <c r="R6" s="234"/>
      <c r="S6" s="223"/>
      <c r="T6" s="225"/>
      <c r="U6" s="8"/>
      <c r="V6" s="8"/>
    </row>
    <row r="7" spans="2:27" ht="82.5" customHeight="1" x14ac:dyDescent="0.25">
      <c r="B7" s="181">
        <v>1</v>
      </c>
      <c r="C7" s="186" t="s">
        <v>127</v>
      </c>
      <c r="D7" s="184" t="s">
        <v>40</v>
      </c>
      <c r="E7" s="210" t="s">
        <v>143</v>
      </c>
      <c r="F7" s="258" t="s">
        <v>43</v>
      </c>
      <c r="G7" s="253" t="s">
        <v>44</v>
      </c>
      <c r="H7" s="253" t="s">
        <v>45</v>
      </c>
      <c r="I7" s="253" t="s">
        <v>24</v>
      </c>
      <c r="J7" s="258" t="s">
        <v>8</v>
      </c>
      <c r="K7" s="256">
        <v>42628</v>
      </c>
      <c r="L7" s="12"/>
      <c r="M7" s="256" t="s">
        <v>108</v>
      </c>
      <c r="N7" s="256" t="s">
        <v>132</v>
      </c>
      <c r="O7" s="175">
        <f>P7/0.85</f>
        <v>4235294117.647059</v>
      </c>
      <c r="P7" s="254">
        <v>3600000000</v>
      </c>
      <c r="Q7" s="175">
        <f>O7-P7</f>
        <v>635294117.64705896</v>
      </c>
      <c r="R7" s="253" t="s">
        <v>23</v>
      </c>
      <c r="S7" s="253" t="s">
        <v>26</v>
      </c>
      <c r="T7" s="252" t="s">
        <v>26</v>
      </c>
    </row>
    <row r="8" spans="2:27" ht="6.75" customHeight="1" x14ac:dyDescent="0.25">
      <c r="B8" s="182"/>
      <c r="C8" s="187"/>
      <c r="D8" s="204"/>
      <c r="E8" s="214"/>
      <c r="F8" s="259"/>
      <c r="G8" s="168"/>
      <c r="H8" s="168"/>
      <c r="I8" s="168"/>
      <c r="J8" s="259"/>
      <c r="K8" s="257"/>
      <c r="L8" s="94" t="s">
        <v>36</v>
      </c>
      <c r="M8" s="257"/>
      <c r="N8" s="257"/>
      <c r="O8" s="160"/>
      <c r="P8" s="255"/>
      <c r="Q8" s="160"/>
      <c r="R8" s="168"/>
      <c r="S8" s="168"/>
      <c r="T8" s="166"/>
    </row>
    <row r="9" spans="2:27" ht="104.25" customHeight="1" x14ac:dyDescent="0.25">
      <c r="B9" s="182"/>
      <c r="C9" s="187"/>
      <c r="D9" s="185"/>
      <c r="E9" s="97" t="s">
        <v>139</v>
      </c>
      <c r="F9" s="53" t="s">
        <v>157</v>
      </c>
      <c r="G9" s="53" t="s">
        <v>46</v>
      </c>
      <c r="H9" s="53" t="s">
        <v>41</v>
      </c>
      <c r="I9" s="53" t="s">
        <v>24</v>
      </c>
      <c r="J9" s="54" t="s">
        <v>8</v>
      </c>
      <c r="K9" s="55">
        <v>42628</v>
      </c>
      <c r="L9" s="55" t="s">
        <v>38</v>
      </c>
      <c r="M9" s="55">
        <v>42660</v>
      </c>
      <c r="N9" s="55">
        <v>42754</v>
      </c>
      <c r="O9" s="57">
        <f t="shared" ref="O9" si="0">P9/0.85</f>
        <v>294117647.05882353</v>
      </c>
      <c r="P9" s="57">
        <v>250000000</v>
      </c>
      <c r="Q9" s="57">
        <f t="shared" ref="Q9" si="1">O9-P9</f>
        <v>44117647.058823526</v>
      </c>
      <c r="R9" s="53" t="s">
        <v>23</v>
      </c>
      <c r="S9" s="83" t="s">
        <v>26</v>
      </c>
      <c r="T9" s="58" t="s">
        <v>26</v>
      </c>
    </row>
    <row r="10" spans="2:27" ht="51" hidden="1" x14ac:dyDescent="0.25">
      <c r="B10" s="182"/>
      <c r="C10" s="187"/>
      <c r="D10" s="189" t="s">
        <v>47</v>
      </c>
      <c r="E10" s="98" t="s">
        <v>48</v>
      </c>
      <c r="F10" s="16" t="s">
        <v>5</v>
      </c>
      <c r="G10" s="17" t="s">
        <v>49</v>
      </c>
      <c r="H10" s="16" t="s">
        <v>45</v>
      </c>
      <c r="I10" s="16" t="s">
        <v>24</v>
      </c>
      <c r="J10" s="18" t="s">
        <v>8</v>
      </c>
      <c r="K10" s="1" t="s">
        <v>9</v>
      </c>
      <c r="L10" s="1"/>
      <c r="M10" s="1" t="s">
        <v>9</v>
      </c>
      <c r="N10" s="1" t="s">
        <v>42</v>
      </c>
      <c r="O10" s="19">
        <f t="shared" ref="O10:O17" si="2">P10/0.85</f>
        <v>1882352941.1764708</v>
      </c>
      <c r="P10" s="19">
        <v>1600000000</v>
      </c>
      <c r="Q10" s="19">
        <f t="shared" ref="Q10:Q17" si="3">O10-P10</f>
        <v>282352941.17647076</v>
      </c>
      <c r="R10" s="16" t="s">
        <v>23</v>
      </c>
      <c r="S10" s="16" t="s">
        <v>26</v>
      </c>
      <c r="T10" s="47" t="s">
        <v>26</v>
      </c>
    </row>
    <row r="11" spans="2:27" ht="94.5" customHeight="1" x14ac:dyDescent="0.25">
      <c r="B11" s="182"/>
      <c r="C11" s="203"/>
      <c r="D11" s="185"/>
      <c r="E11" s="97" t="s">
        <v>144</v>
      </c>
      <c r="F11" s="53" t="s">
        <v>5</v>
      </c>
      <c r="G11" s="53" t="s">
        <v>50</v>
      </c>
      <c r="H11" s="53" t="s">
        <v>45</v>
      </c>
      <c r="I11" s="53" t="s">
        <v>24</v>
      </c>
      <c r="J11" s="54" t="s">
        <v>8</v>
      </c>
      <c r="K11" s="55">
        <v>42628</v>
      </c>
      <c r="L11" s="59" t="s">
        <v>36</v>
      </c>
      <c r="M11" s="56" t="s">
        <v>108</v>
      </c>
      <c r="N11" s="56" t="s">
        <v>132</v>
      </c>
      <c r="O11" s="104">
        <f t="shared" si="2"/>
        <v>1411764705.8823531</v>
      </c>
      <c r="P11" s="104">
        <v>1200000000</v>
      </c>
      <c r="Q11" s="104">
        <f t="shared" si="3"/>
        <v>211764705.88235307</v>
      </c>
      <c r="R11" s="53" t="s">
        <v>23</v>
      </c>
      <c r="S11" s="83" t="s">
        <v>26</v>
      </c>
      <c r="T11" s="58" t="s">
        <v>26</v>
      </c>
    </row>
    <row r="12" spans="2:27" ht="25.5" customHeight="1" x14ac:dyDescent="0.25">
      <c r="B12" s="182"/>
      <c r="C12" s="208" t="s">
        <v>119</v>
      </c>
      <c r="D12" s="189" t="s">
        <v>129</v>
      </c>
      <c r="E12" s="97" t="s">
        <v>135</v>
      </c>
      <c r="F12" s="53" t="s">
        <v>5</v>
      </c>
      <c r="G12" s="53" t="s">
        <v>72</v>
      </c>
      <c r="H12" s="53" t="s">
        <v>73</v>
      </c>
      <c r="I12" s="53" t="s">
        <v>24</v>
      </c>
      <c r="J12" s="54" t="s">
        <v>8</v>
      </c>
      <c r="K12" s="127">
        <v>42409</v>
      </c>
      <c r="L12" s="59" t="s">
        <v>37</v>
      </c>
      <c r="M12" s="56" t="s">
        <v>133</v>
      </c>
      <c r="N12" s="56" t="s">
        <v>104</v>
      </c>
      <c r="O12" s="57">
        <f t="shared" si="2"/>
        <v>1529411764.7058823</v>
      </c>
      <c r="P12" s="57">
        <v>1300000000</v>
      </c>
      <c r="Q12" s="57">
        <f t="shared" si="3"/>
        <v>229411764.70588231</v>
      </c>
      <c r="R12" s="53" t="s">
        <v>23</v>
      </c>
      <c r="S12" s="83" t="s">
        <v>26</v>
      </c>
      <c r="T12" s="58" t="s">
        <v>26</v>
      </c>
    </row>
    <row r="13" spans="2:27" ht="29.25" customHeight="1" x14ac:dyDescent="0.25">
      <c r="B13" s="182"/>
      <c r="C13" s="187"/>
      <c r="D13" s="185"/>
      <c r="E13" s="97" t="s">
        <v>146</v>
      </c>
      <c r="F13" s="53" t="s">
        <v>5</v>
      </c>
      <c r="G13" s="53" t="s">
        <v>72</v>
      </c>
      <c r="H13" s="53" t="s">
        <v>73</v>
      </c>
      <c r="I13" s="53" t="s">
        <v>24</v>
      </c>
      <c r="J13" s="54" t="s">
        <v>8</v>
      </c>
      <c r="K13" s="55">
        <v>42674</v>
      </c>
      <c r="L13" s="59" t="s">
        <v>36</v>
      </c>
      <c r="M13" s="56" t="s">
        <v>134</v>
      </c>
      <c r="N13" s="144" t="s">
        <v>170</v>
      </c>
      <c r="O13" s="57">
        <f t="shared" si="2"/>
        <v>1294117647.0588236</v>
      </c>
      <c r="P13" s="57">
        <v>1100000000</v>
      </c>
      <c r="Q13" s="57">
        <f t="shared" si="3"/>
        <v>194117647.05882359</v>
      </c>
      <c r="R13" s="53" t="s">
        <v>23</v>
      </c>
      <c r="S13" s="83" t="s">
        <v>26</v>
      </c>
      <c r="T13" s="58" t="s">
        <v>26</v>
      </c>
    </row>
    <row r="14" spans="2:27" ht="60.75" customHeight="1" x14ac:dyDescent="0.25">
      <c r="B14" s="182"/>
      <c r="C14" s="187"/>
      <c r="D14" s="189" t="s">
        <v>130</v>
      </c>
      <c r="E14" s="97" t="s">
        <v>136</v>
      </c>
      <c r="F14" s="53" t="s">
        <v>75</v>
      </c>
      <c r="G14" s="53" t="s">
        <v>72</v>
      </c>
      <c r="H14" s="53" t="s">
        <v>73</v>
      </c>
      <c r="I14" s="53" t="s">
        <v>24</v>
      </c>
      <c r="J14" s="54" t="s">
        <v>8</v>
      </c>
      <c r="K14" s="55">
        <v>42409</v>
      </c>
      <c r="L14" s="59" t="s">
        <v>37</v>
      </c>
      <c r="M14" s="56" t="s">
        <v>133</v>
      </c>
      <c r="N14" s="56" t="s">
        <v>104</v>
      </c>
      <c r="O14" s="57">
        <f t="shared" si="2"/>
        <v>411764705.88235295</v>
      </c>
      <c r="P14" s="57">
        <v>350000000</v>
      </c>
      <c r="Q14" s="57">
        <f t="shared" si="3"/>
        <v>61764705.882352948</v>
      </c>
      <c r="R14" s="53" t="s">
        <v>23</v>
      </c>
      <c r="S14" s="83" t="s">
        <v>26</v>
      </c>
      <c r="T14" s="58" t="s">
        <v>26</v>
      </c>
    </row>
    <row r="15" spans="2:27" ht="23.25" customHeight="1" x14ac:dyDescent="0.25">
      <c r="B15" s="182"/>
      <c r="C15" s="187"/>
      <c r="D15" s="204"/>
      <c r="E15" s="99" t="s">
        <v>138</v>
      </c>
      <c r="F15" s="60" t="s">
        <v>76</v>
      </c>
      <c r="G15" s="60" t="s">
        <v>77</v>
      </c>
      <c r="H15" s="60" t="s">
        <v>73</v>
      </c>
      <c r="I15" s="53" t="s">
        <v>24</v>
      </c>
      <c r="J15" s="61" t="s">
        <v>55</v>
      </c>
      <c r="K15" s="62">
        <v>42522</v>
      </c>
      <c r="L15" s="63" t="s">
        <v>38</v>
      </c>
      <c r="M15" s="84" t="s">
        <v>78</v>
      </c>
      <c r="N15" s="84" t="s">
        <v>79</v>
      </c>
      <c r="O15" s="57">
        <f t="shared" si="2"/>
        <v>176470588.23529413</v>
      </c>
      <c r="P15" s="64">
        <v>150000000</v>
      </c>
      <c r="Q15" s="57">
        <f t="shared" si="3"/>
        <v>26470588.235294133</v>
      </c>
      <c r="R15" s="53" t="s">
        <v>23</v>
      </c>
      <c r="S15" s="83" t="s">
        <v>26</v>
      </c>
      <c r="T15" s="65" t="s">
        <v>26</v>
      </c>
    </row>
    <row r="16" spans="2:27" ht="57" customHeight="1" x14ac:dyDescent="0.25">
      <c r="B16" s="182"/>
      <c r="C16" s="187"/>
      <c r="D16" s="204"/>
      <c r="E16" s="99" t="s">
        <v>147</v>
      </c>
      <c r="F16" s="137" t="s">
        <v>159</v>
      </c>
      <c r="G16" s="60" t="s">
        <v>80</v>
      </c>
      <c r="H16" s="60" t="s">
        <v>73</v>
      </c>
      <c r="I16" s="60" t="s">
        <v>24</v>
      </c>
      <c r="J16" s="61" t="s">
        <v>55</v>
      </c>
      <c r="K16" s="62" t="s">
        <v>155</v>
      </c>
      <c r="L16" s="63" t="s">
        <v>36</v>
      </c>
      <c r="M16" s="84" t="s">
        <v>74</v>
      </c>
      <c r="N16" s="144" t="s">
        <v>170</v>
      </c>
      <c r="O16" s="57">
        <f t="shared" si="2"/>
        <v>176470588.23529413</v>
      </c>
      <c r="P16" s="136">
        <v>150000000</v>
      </c>
      <c r="Q16" s="57">
        <f t="shared" si="3"/>
        <v>26470588.235294133</v>
      </c>
      <c r="R16" s="60" t="s">
        <v>23</v>
      </c>
      <c r="S16" s="83" t="s">
        <v>26</v>
      </c>
      <c r="T16" s="65" t="s">
        <v>26</v>
      </c>
    </row>
    <row r="17" spans="2:20" ht="57" customHeight="1" thickBot="1" x14ac:dyDescent="0.3">
      <c r="B17" s="215"/>
      <c r="C17" s="209"/>
      <c r="D17" s="209"/>
      <c r="E17" s="97">
        <v>47</v>
      </c>
      <c r="F17" s="74" t="s">
        <v>156</v>
      </c>
      <c r="G17" s="53" t="s">
        <v>72</v>
      </c>
      <c r="H17" s="53" t="s">
        <v>73</v>
      </c>
      <c r="I17" s="60" t="s">
        <v>24</v>
      </c>
      <c r="J17" s="54" t="s">
        <v>8</v>
      </c>
      <c r="K17" s="55">
        <v>42674</v>
      </c>
      <c r="L17" s="59"/>
      <c r="M17" s="56" t="s">
        <v>74</v>
      </c>
      <c r="N17" s="144" t="s">
        <v>170</v>
      </c>
      <c r="O17" s="136">
        <f t="shared" si="2"/>
        <v>176470588.23529413</v>
      </c>
      <c r="P17" s="57">
        <v>150000000</v>
      </c>
      <c r="Q17" s="57">
        <f t="shared" si="3"/>
        <v>26470588.235294133</v>
      </c>
      <c r="R17" s="53" t="s">
        <v>23</v>
      </c>
      <c r="S17" s="53" t="s">
        <v>26</v>
      </c>
      <c r="T17" s="138" t="s">
        <v>26</v>
      </c>
    </row>
    <row r="18" spans="2:20" s="42" customFormat="1" ht="94.5" customHeight="1" thickBot="1" x14ac:dyDescent="0.3">
      <c r="B18" s="40">
        <v>2</v>
      </c>
      <c r="C18" s="34" t="s">
        <v>120</v>
      </c>
      <c r="D18" s="35" t="s">
        <v>81</v>
      </c>
      <c r="E18" s="100" t="s">
        <v>82</v>
      </c>
      <c r="F18" s="37" t="s">
        <v>5</v>
      </c>
      <c r="G18" s="37" t="s">
        <v>5</v>
      </c>
      <c r="H18" s="37" t="s">
        <v>73</v>
      </c>
      <c r="I18" s="37" t="s">
        <v>24</v>
      </c>
      <c r="J18" s="38" t="s">
        <v>55</v>
      </c>
      <c r="K18" s="39" t="s">
        <v>9</v>
      </c>
      <c r="L18" s="39"/>
      <c r="M18" s="36" t="s">
        <v>9</v>
      </c>
      <c r="N18" s="36" t="s">
        <v>31</v>
      </c>
      <c r="O18" s="91">
        <f t="shared" ref="O18" si="4">P18/0.85</f>
        <v>235294117.64705884</v>
      </c>
      <c r="P18" s="91">
        <v>200000000</v>
      </c>
      <c r="Q18" s="91">
        <f t="shared" ref="Q18:Q19" si="5">O18-P18</f>
        <v>35294117.647058845</v>
      </c>
      <c r="R18" s="37" t="s">
        <v>23</v>
      </c>
      <c r="S18" s="37" t="s">
        <v>26</v>
      </c>
      <c r="T18" s="41" t="s">
        <v>26</v>
      </c>
    </row>
    <row r="19" spans="2:20" s="42" customFormat="1" ht="39.75" customHeight="1" x14ac:dyDescent="0.25">
      <c r="B19" s="181">
        <v>3</v>
      </c>
      <c r="C19" s="186" t="s">
        <v>121</v>
      </c>
      <c r="D19" s="184" t="s">
        <v>128</v>
      </c>
      <c r="E19" s="210" t="s">
        <v>141</v>
      </c>
      <c r="F19" s="211" t="s">
        <v>154</v>
      </c>
      <c r="G19" s="177" t="s">
        <v>5</v>
      </c>
      <c r="H19" s="177" t="s">
        <v>51</v>
      </c>
      <c r="I19" s="177" t="s">
        <v>24</v>
      </c>
      <c r="J19" s="178" t="s">
        <v>8</v>
      </c>
      <c r="K19" s="180">
        <v>42583</v>
      </c>
      <c r="L19" s="66" t="s">
        <v>38</v>
      </c>
      <c r="M19" s="173" t="s">
        <v>52</v>
      </c>
      <c r="N19" s="173" t="s">
        <v>164</v>
      </c>
      <c r="O19" s="175">
        <f>P19/0.85</f>
        <v>117647058.82352942</v>
      </c>
      <c r="P19" s="175">
        <v>100000000</v>
      </c>
      <c r="Q19" s="175">
        <f t="shared" si="5"/>
        <v>17647058.823529422</v>
      </c>
      <c r="R19" s="177" t="s">
        <v>23</v>
      </c>
      <c r="S19" s="169" t="s">
        <v>26</v>
      </c>
      <c r="T19" s="171" t="s">
        <v>26</v>
      </c>
    </row>
    <row r="20" spans="2:20" s="42" customFormat="1" ht="38.25" customHeight="1" x14ac:dyDescent="0.25">
      <c r="B20" s="182"/>
      <c r="C20" s="187"/>
      <c r="D20" s="179"/>
      <c r="E20" s="174"/>
      <c r="F20" s="212"/>
      <c r="G20" s="170"/>
      <c r="H20" s="170"/>
      <c r="I20" s="170"/>
      <c r="J20" s="179"/>
      <c r="K20" s="176"/>
      <c r="L20" s="24"/>
      <c r="M20" s="174"/>
      <c r="N20" s="174"/>
      <c r="O20" s="176"/>
      <c r="P20" s="176"/>
      <c r="Q20" s="176"/>
      <c r="R20" s="170"/>
      <c r="S20" s="170"/>
      <c r="T20" s="172"/>
    </row>
    <row r="21" spans="2:20" s="42" customFormat="1" ht="44.25" customHeight="1" x14ac:dyDescent="0.25">
      <c r="B21" s="182"/>
      <c r="C21" s="187"/>
      <c r="D21" s="128" t="s">
        <v>69</v>
      </c>
      <c r="E21" s="97" t="s">
        <v>142</v>
      </c>
      <c r="F21" s="67" t="s">
        <v>160</v>
      </c>
      <c r="G21" s="67" t="s">
        <v>5</v>
      </c>
      <c r="H21" s="67" t="s">
        <v>51</v>
      </c>
      <c r="I21" s="67" t="s">
        <v>24</v>
      </c>
      <c r="J21" s="68" t="s">
        <v>8</v>
      </c>
      <c r="K21" s="139">
        <v>42583</v>
      </c>
      <c r="L21" s="69" t="s">
        <v>38</v>
      </c>
      <c r="M21" s="70" t="s">
        <v>52</v>
      </c>
      <c r="N21" s="143" t="s">
        <v>164</v>
      </c>
      <c r="O21" s="57">
        <f t="shared" ref="O21:O35" si="6">P21/0.85</f>
        <v>2176470588.2352943</v>
      </c>
      <c r="P21" s="145">
        <v>1850000000</v>
      </c>
      <c r="Q21" s="57">
        <f t="shared" ref="Q21:Q38" si="7">O21-P21</f>
        <v>326470588.23529434</v>
      </c>
      <c r="R21" s="67" t="s">
        <v>23</v>
      </c>
      <c r="S21" s="53" t="s">
        <v>113</v>
      </c>
      <c r="T21" s="58" t="s">
        <v>26</v>
      </c>
    </row>
    <row r="22" spans="2:20" s="42" customFormat="1" ht="30.75" hidden="1" customHeight="1" x14ac:dyDescent="0.25">
      <c r="B22" s="182"/>
      <c r="C22" s="203"/>
      <c r="D22" s="20" t="s">
        <v>70</v>
      </c>
      <c r="E22" s="98" t="s">
        <v>53</v>
      </c>
      <c r="F22" s="22" t="s">
        <v>5</v>
      </c>
      <c r="G22" s="48" t="s">
        <v>5</v>
      </c>
      <c r="H22" s="22" t="s">
        <v>54</v>
      </c>
      <c r="I22" s="22" t="s">
        <v>24</v>
      </c>
      <c r="J22" s="23" t="s">
        <v>8</v>
      </c>
      <c r="K22" s="24" t="s">
        <v>9</v>
      </c>
      <c r="L22" s="24"/>
      <c r="M22" s="25" t="s">
        <v>9</v>
      </c>
      <c r="N22" s="143"/>
      <c r="O22" s="19">
        <f>P22/0.85</f>
        <v>422352941.17647058</v>
      </c>
      <c r="P22" s="19">
        <v>359000000</v>
      </c>
      <c r="Q22" s="19">
        <f t="shared" si="7"/>
        <v>63352941.176470578</v>
      </c>
      <c r="R22" s="22" t="s">
        <v>23</v>
      </c>
      <c r="S22" s="16" t="s">
        <v>26</v>
      </c>
      <c r="T22" s="47" t="s">
        <v>26</v>
      </c>
    </row>
    <row r="23" spans="2:20" s="42" customFormat="1" ht="27.75" customHeight="1" x14ac:dyDescent="0.25">
      <c r="B23" s="182"/>
      <c r="C23" s="208" t="s">
        <v>122</v>
      </c>
      <c r="D23" s="189" t="s">
        <v>158</v>
      </c>
      <c r="E23" s="213" t="s">
        <v>137</v>
      </c>
      <c r="F23" s="157" t="s">
        <v>58</v>
      </c>
      <c r="G23" s="157" t="s">
        <v>5</v>
      </c>
      <c r="H23" s="157" t="s">
        <v>5</v>
      </c>
      <c r="I23" s="157" t="s">
        <v>24</v>
      </c>
      <c r="J23" s="163" t="s">
        <v>8</v>
      </c>
      <c r="K23" s="161" t="s">
        <v>59</v>
      </c>
      <c r="L23" s="25"/>
      <c r="M23" s="161" t="s">
        <v>60</v>
      </c>
      <c r="N23" s="161" t="s">
        <v>163</v>
      </c>
      <c r="O23" s="159">
        <f>P23/0.85</f>
        <v>705882352.94117653</v>
      </c>
      <c r="P23" s="159">
        <v>600000000</v>
      </c>
      <c r="Q23" s="159">
        <f>O23-P23</f>
        <v>105882352.94117653</v>
      </c>
      <c r="R23" s="157" t="s">
        <v>23</v>
      </c>
      <c r="S23" s="167" t="s">
        <v>113</v>
      </c>
      <c r="T23" s="165" t="s">
        <v>26</v>
      </c>
    </row>
    <row r="24" spans="2:20" s="42" customFormat="1" ht="19.5" customHeight="1" x14ac:dyDescent="0.25">
      <c r="B24" s="182"/>
      <c r="C24" s="187"/>
      <c r="D24" s="204"/>
      <c r="E24" s="214"/>
      <c r="F24" s="158"/>
      <c r="G24" s="158"/>
      <c r="H24" s="158"/>
      <c r="I24" s="158"/>
      <c r="J24" s="164"/>
      <c r="K24" s="162"/>
      <c r="L24" s="72" t="s">
        <v>37</v>
      </c>
      <c r="M24" s="162"/>
      <c r="N24" s="162"/>
      <c r="O24" s="160"/>
      <c r="P24" s="160"/>
      <c r="Q24" s="160"/>
      <c r="R24" s="158"/>
      <c r="S24" s="168"/>
      <c r="T24" s="166"/>
    </row>
    <row r="25" spans="2:20" s="42" customFormat="1" ht="69" customHeight="1" x14ac:dyDescent="0.25">
      <c r="B25" s="182"/>
      <c r="C25" s="203"/>
      <c r="D25" s="185"/>
      <c r="E25" s="97" t="s">
        <v>145</v>
      </c>
      <c r="F25" s="67" t="s">
        <v>58</v>
      </c>
      <c r="G25" s="67" t="s">
        <v>5</v>
      </c>
      <c r="H25" s="67" t="s">
        <v>5</v>
      </c>
      <c r="I25" s="67" t="s">
        <v>24</v>
      </c>
      <c r="J25" s="71" t="s">
        <v>8</v>
      </c>
      <c r="K25" s="72" t="s">
        <v>61</v>
      </c>
      <c r="L25" s="72" t="s">
        <v>36</v>
      </c>
      <c r="M25" s="72" t="s">
        <v>62</v>
      </c>
      <c r="N25" s="72" t="s">
        <v>63</v>
      </c>
      <c r="O25" s="57">
        <f t="shared" si="6"/>
        <v>588235294.11764705</v>
      </c>
      <c r="P25" s="57">
        <v>500000000</v>
      </c>
      <c r="Q25" s="57">
        <f t="shared" si="7"/>
        <v>88235294.117647052</v>
      </c>
      <c r="R25" s="67" t="s">
        <v>23</v>
      </c>
      <c r="S25" s="53" t="s">
        <v>113</v>
      </c>
      <c r="T25" s="58" t="s">
        <v>26</v>
      </c>
    </row>
    <row r="26" spans="2:20" ht="72.75" customHeight="1" thickBot="1" x14ac:dyDescent="0.3">
      <c r="B26" s="183"/>
      <c r="C26" s="21" t="s">
        <v>123</v>
      </c>
      <c r="D26" s="3" t="s">
        <v>71</v>
      </c>
      <c r="E26" s="101" t="s">
        <v>64</v>
      </c>
      <c r="F26" s="26" t="s">
        <v>5</v>
      </c>
      <c r="G26" s="27" t="s">
        <v>65</v>
      </c>
      <c r="H26" s="26" t="s">
        <v>66</v>
      </c>
      <c r="I26" s="27" t="s">
        <v>25</v>
      </c>
      <c r="J26" s="28" t="s">
        <v>55</v>
      </c>
      <c r="K26" s="29" t="s">
        <v>9</v>
      </c>
      <c r="L26" s="29"/>
      <c r="M26" s="33" t="s">
        <v>9</v>
      </c>
      <c r="N26" s="33" t="s">
        <v>67</v>
      </c>
      <c r="O26" s="92">
        <f t="shared" si="6"/>
        <v>70588235.294117644</v>
      </c>
      <c r="P26" s="92">
        <v>60000000</v>
      </c>
      <c r="Q26" s="19">
        <f t="shared" si="7"/>
        <v>10588235.294117644</v>
      </c>
      <c r="R26" s="27" t="s">
        <v>23</v>
      </c>
      <c r="S26" s="4" t="s">
        <v>68</v>
      </c>
      <c r="T26" s="9" t="s">
        <v>26</v>
      </c>
    </row>
    <row r="27" spans="2:20" s="51" customFormat="1" ht="38.25" customHeight="1" x14ac:dyDescent="0.25">
      <c r="B27" s="191">
        <v>4</v>
      </c>
      <c r="C27" s="186" t="s">
        <v>83</v>
      </c>
      <c r="D27" s="194" t="s">
        <v>84</v>
      </c>
      <c r="E27" s="96" t="s">
        <v>85</v>
      </c>
      <c r="F27" s="10" t="s">
        <v>5</v>
      </c>
      <c r="G27" s="49" t="s">
        <v>86</v>
      </c>
      <c r="H27" s="50" t="s">
        <v>87</v>
      </c>
      <c r="I27" s="11" t="s">
        <v>25</v>
      </c>
      <c r="J27" s="49" t="s">
        <v>55</v>
      </c>
      <c r="K27" s="2" t="s">
        <v>56</v>
      </c>
      <c r="L27" s="2"/>
      <c r="M27" s="13" t="s">
        <v>57</v>
      </c>
      <c r="N27" s="13" t="s">
        <v>88</v>
      </c>
      <c r="O27" s="14">
        <v>750000000</v>
      </c>
      <c r="P27" s="14">
        <v>750000000</v>
      </c>
      <c r="Q27" s="93">
        <f t="shared" si="7"/>
        <v>0</v>
      </c>
      <c r="R27" s="11" t="s">
        <v>23</v>
      </c>
      <c r="S27" s="10" t="s">
        <v>89</v>
      </c>
      <c r="T27" s="15" t="s">
        <v>26</v>
      </c>
    </row>
    <row r="28" spans="2:20" s="51" customFormat="1" ht="61.5" customHeight="1" x14ac:dyDescent="0.25">
      <c r="B28" s="192"/>
      <c r="C28" s="187"/>
      <c r="D28" s="195"/>
      <c r="E28" s="97">
        <v>31</v>
      </c>
      <c r="F28" s="60" t="s">
        <v>5</v>
      </c>
      <c r="G28" s="73" t="s">
        <v>100</v>
      </c>
      <c r="H28" s="74" t="s">
        <v>101</v>
      </c>
      <c r="I28" s="75" t="s">
        <v>25</v>
      </c>
      <c r="J28" s="73" t="s">
        <v>55</v>
      </c>
      <c r="K28" s="56" t="s">
        <v>102</v>
      </c>
      <c r="L28" s="56" t="s">
        <v>37</v>
      </c>
      <c r="M28" s="56" t="s">
        <v>102</v>
      </c>
      <c r="N28" s="76" t="s">
        <v>97</v>
      </c>
      <c r="O28" s="57">
        <v>250000000</v>
      </c>
      <c r="P28" s="57">
        <v>250000000</v>
      </c>
      <c r="Q28" s="82">
        <f t="shared" si="7"/>
        <v>0</v>
      </c>
      <c r="R28" s="75" t="s">
        <v>23</v>
      </c>
      <c r="S28" s="53" t="s">
        <v>89</v>
      </c>
      <c r="T28" s="77" t="s">
        <v>26</v>
      </c>
    </row>
    <row r="29" spans="2:20" s="51" customFormat="1" ht="62.25" customHeight="1" x14ac:dyDescent="0.25">
      <c r="B29" s="192"/>
      <c r="C29" s="187"/>
      <c r="D29" s="195"/>
      <c r="E29" s="97">
        <v>27</v>
      </c>
      <c r="F29" s="115" t="s">
        <v>150</v>
      </c>
      <c r="G29" s="71" t="s">
        <v>151</v>
      </c>
      <c r="H29" s="74" t="s">
        <v>101</v>
      </c>
      <c r="I29" s="75" t="s">
        <v>25</v>
      </c>
      <c r="J29" s="73" t="s">
        <v>8</v>
      </c>
      <c r="K29" s="56" t="s">
        <v>103</v>
      </c>
      <c r="L29" s="56" t="s">
        <v>90</v>
      </c>
      <c r="M29" s="56" t="s">
        <v>103</v>
      </c>
      <c r="N29" s="76" t="s">
        <v>104</v>
      </c>
      <c r="O29" s="57">
        <f t="shared" si="6"/>
        <v>147764705.88235295</v>
      </c>
      <c r="P29" s="57">
        <v>125600000</v>
      </c>
      <c r="Q29" s="57">
        <f t="shared" si="7"/>
        <v>22164705.882352948</v>
      </c>
      <c r="R29" s="75" t="s">
        <v>23</v>
      </c>
      <c r="S29" s="53" t="s">
        <v>89</v>
      </c>
      <c r="T29" s="77" t="s">
        <v>26</v>
      </c>
    </row>
    <row r="30" spans="2:20" s="51" customFormat="1" ht="62.25" customHeight="1" x14ac:dyDescent="0.25">
      <c r="B30" s="192"/>
      <c r="C30" s="187"/>
      <c r="D30" s="196"/>
      <c r="E30" s="146" t="s">
        <v>165</v>
      </c>
      <c r="F30" s="147" t="s">
        <v>150</v>
      </c>
      <c r="G30" s="148" t="s">
        <v>151</v>
      </c>
      <c r="H30" s="149" t="s">
        <v>101</v>
      </c>
      <c r="I30" s="150" t="s">
        <v>25</v>
      </c>
      <c r="J30" s="151" t="s">
        <v>8</v>
      </c>
      <c r="K30" s="152" t="s">
        <v>167</v>
      </c>
      <c r="L30" s="152" t="s">
        <v>169</v>
      </c>
      <c r="M30" s="152" t="s">
        <v>167</v>
      </c>
      <c r="N30" s="153" t="s">
        <v>168</v>
      </c>
      <c r="O30" s="154">
        <f t="shared" si="6"/>
        <v>105882352.94117647</v>
      </c>
      <c r="P30" s="154">
        <v>90000000</v>
      </c>
      <c r="Q30" s="154">
        <f t="shared" si="7"/>
        <v>15882352.941176474</v>
      </c>
      <c r="R30" s="150" t="s">
        <v>23</v>
      </c>
      <c r="S30" s="155" t="s">
        <v>89</v>
      </c>
      <c r="T30" s="156" t="s">
        <v>26</v>
      </c>
    </row>
    <row r="31" spans="2:20" s="51" customFormat="1" ht="38.25" x14ac:dyDescent="0.25">
      <c r="B31" s="192"/>
      <c r="C31" s="187"/>
      <c r="D31" s="197" t="s">
        <v>91</v>
      </c>
      <c r="E31" s="97">
        <v>28</v>
      </c>
      <c r="F31" s="60" t="s">
        <v>5</v>
      </c>
      <c r="G31" s="73" t="s">
        <v>5</v>
      </c>
      <c r="H31" s="74" t="s">
        <v>105</v>
      </c>
      <c r="I31" s="75" t="s">
        <v>25</v>
      </c>
      <c r="J31" s="73" t="s">
        <v>8</v>
      </c>
      <c r="K31" s="56" t="s">
        <v>103</v>
      </c>
      <c r="L31" s="56" t="s">
        <v>90</v>
      </c>
      <c r="M31" s="56" t="s">
        <v>103</v>
      </c>
      <c r="N31" s="76" t="s">
        <v>104</v>
      </c>
      <c r="O31" s="64">
        <f t="shared" si="6"/>
        <v>152941176.47058824</v>
      </c>
      <c r="P31" s="64">
        <v>130000000</v>
      </c>
      <c r="Q31" s="57">
        <f t="shared" si="7"/>
        <v>22941176.470588237</v>
      </c>
      <c r="R31" s="75" t="s">
        <v>23</v>
      </c>
      <c r="S31" s="53" t="s">
        <v>89</v>
      </c>
      <c r="T31" s="77" t="s">
        <v>26</v>
      </c>
    </row>
    <row r="32" spans="2:20" s="51" customFormat="1" ht="42" customHeight="1" x14ac:dyDescent="0.25">
      <c r="B32" s="192"/>
      <c r="C32" s="187"/>
      <c r="D32" s="196"/>
      <c r="E32" s="146" t="s">
        <v>166</v>
      </c>
      <c r="F32" s="147" t="s">
        <v>5</v>
      </c>
      <c r="G32" s="151" t="s">
        <v>5</v>
      </c>
      <c r="H32" s="149" t="s">
        <v>105</v>
      </c>
      <c r="I32" s="150" t="s">
        <v>25</v>
      </c>
      <c r="J32" s="151" t="s">
        <v>8</v>
      </c>
      <c r="K32" s="152" t="s">
        <v>167</v>
      </c>
      <c r="L32" s="152" t="s">
        <v>169</v>
      </c>
      <c r="M32" s="152" t="s">
        <v>167</v>
      </c>
      <c r="N32" s="153" t="s">
        <v>168</v>
      </c>
      <c r="O32" s="145">
        <f t="shared" si="6"/>
        <v>120000000</v>
      </c>
      <c r="P32" s="145">
        <v>102000000</v>
      </c>
      <c r="Q32" s="154">
        <f t="shared" si="7"/>
        <v>18000000</v>
      </c>
      <c r="R32" s="150" t="s">
        <v>23</v>
      </c>
      <c r="S32" s="155" t="s">
        <v>89</v>
      </c>
      <c r="T32" s="156" t="s">
        <v>26</v>
      </c>
    </row>
    <row r="33" spans="2:20" s="51" customFormat="1" ht="42" customHeight="1" x14ac:dyDescent="0.25">
      <c r="B33" s="192"/>
      <c r="C33" s="187"/>
      <c r="D33" s="205" t="s">
        <v>92</v>
      </c>
      <c r="E33" s="98" t="s">
        <v>93</v>
      </c>
      <c r="F33" s="16" t="s">
        <v>118</v>
      </c>
      <c r="G33" s="85" t="s">
        <v>5</v>
      </c>
      <c r="H33" s="86" t="s">
        <v>94</v>
      </c>
      <c r="I33" s="87" t="s">
        <v>25</v>
      </c>
      <c r="J33" s="85" t="s">
        <v>55</v>
      </c>
      <c r="K33" s="1" t="s">
        <v>56</v>
      </c>
      <c r="L33" s="56"/>
      <c r="M33" s="88" t="s">
        <v>57</v>
      </c>
      <c r="N33" s="88" t="s">
        <v>88</v>
      </c>
      <c r="O33" s="19">
        <v>500000000</v>
      </c>
      <c r="P33" s="19">
        <v>500000000</v>
      </c>
      <c r="Q33" s="89">
        <f t="shared" si="7"/>
        <v>0</v>
      </c>
      <c r="R33" s="87" t="s">
        <v>23</v>
      </c>
      <c r="S33" s="16" t="s">
        <v>95</v>
      </c>
      <c r="T33" s="90" t="s">
        <v>26</v>
      </c>
    </row>
    <row r="34" spans="2:20" s="51" customFormat="1" ht="35.25" customHeight="1" x14ac:dyDescent="0.25">
      <c r="B34" s="192"/>
      <c r="C34" s="187"/>
      <c r="D34" s="206"/>
      <c r="E34" s="98" t="s">
        <v>96</v>
      </c>
      <c r="F34" s="22" t="s">
        <v>117</v>
      </c>
      <c r="G34" s="106" t="s">
        <v>5</v>
      </c>
      <c r="H34" s="107" t="s">
        <v>94</v>
      </c>
      <c r="I34" s="108" t="s">
        <v>25</v>
      </c>
      <c r="J34" s="106" t="s">
        <v>55</v>
      </c>
      <c r="K34" s="25" t="s">
        <v>56</v>
      </c>
      <c r="L34" s="72"/>
      <c r="M34" s="109" t="s">
        <v>57</v>
      </c>
      <c r="N34" s="109" t="s">
        <v>97</v>
      </c>
      <c r="O34" s="110">
        <v>1250000000</v>
      </c>
      <c r="P34" s="110">
        <v>1250000000</v>
      </c>
      <c r="Q34" s="111">
        <f t="shared" si="7"/>
        <v>0</v>
      </c>
      <c r="R34" s="87" t="s">
        <v>98</v>
      </c>
      <c r="S34" s="16" t="s">
        <v>99</v>
      </c>
      <c r="T34" s="90" t="s">
        <v>26</v>
      </c>
    </row>
    <row r="35" spans="2:20" s="51" customFormat="1" ht="51" customHeight="1" x14ac:dyDescent="0.25">
      <c r="B35" s="192"/>
      <c r="C35" s="187"/>
      <c r="D35" s="206"/>
      <c r="E35" s="97">
        <v>29</v>
      </c>
      <c r="F35" s="115" t="s">
        <v>148</v>
      </c>
      <c r="G35" s="112" t="s">
        <v>5</v>
      </c>
      <c r="H35" s="81" t="s">
        <v>106</v>
      </c>
      <c r="I35" s="113" t="s">
        <v>25</v>
      </c>
      <c r="J35" s="112" t="s">
        <v>8</v>
      </c>
      <c r="K35" s="72" t="s">
        <v>152</v>
      </c>
      <c r="L35" s="72" t="s">
        <v>153</v>
      </c>
      <c r="M35" s="72" t="s">
        <v>152</v>
      </c>
      <c r="N35" s="142" t="s">
        <v>163</v>
      </c>
      <c r="O35" s="104">
        <f t="shared" si="6"/>
        <v>338235294.11764705</v>
      </c>
      <c r="P35" s="104">
        <v>287500000</v>
      </c>
      <c r="Q35" s="114">
        <f t="shared" si="7"/>
        <v>50735294.117647052</v>
      </c>
      <c r="R35" s="75" t="s">
        <v>23</v>
      </c>
      <c r="S35" s="53" t="s">
        <v>95</v>
      </c>
      <c r="T35" s="77" t="s">
        <v>26</v>
      </c>
    </row>
    <row r="36" spans="2:20" s="51" customFormat="1" ht="51" customHeight="1" x14ac:dyDescent="0.25">
      <c r="B36" s="192"/>
      <c r="C36" s="187"/>
      <c r="D36" s="207"/>
      <c r="E36" s="97">
        <v>32</v>
      </c>
      <c r="F36" s="115" t="s">
        <v>148</v>
      </c>
      <c r="G36" s="112" t="s">
        <v>5</v>
      </c>
      <c r="H36" s="81" t="s">
        <v>106</v>
      </c>
      <c r="I36" s="113" t="s">
        <v>25</v>
      </c>
      <c r="J36" s="112" t="s">
        <v>8</v>
      </c>
      <c r="K36" s="116" t="s">
        <v>107</v>
      </c>
      <c r="L36" s="116" t="s">
        <v>38</v>
      </c>
      <c r="M36" s="116" t="s">
        <v>107</v>
      </c>
      <c r="N36" s="117" t="s">
        <v>108</v>
      </c>
      <c r="O36" s="114">
        <f>P36/0.85</f>
        <v>431764705.88235295</v>
      </c>
      <c r="P36" s="104">
        <v>367000000</v>
      </c>
      <c r="Q36" s="114">
        <f t="shared" si="7"/>
        <v>64764705.882352948</v>
      </c>
      <c r="R36" s="78" t="s">
        <v>23</v>
      </c>
      <c r="S36" s="53" t="s">
        <v>95</v>
      </c>
      <c r="T36" s="77" t="s">
        <v>26</v>
      </c>
    </row>
    <row r="37" spans="2:20" s="51" customFormat="1" ht="28.5" customHeight="1" x14ac:dyDescent="0.25">
      <c r="B37" s="192"/>
      <c r="C37" s="187"/>
      <c r="D37" s="189" t="s">
        <v>131</v>
      </c>
      <c r="E37" s="97">
        <v>30</v>
      </c>
      <c r="F37" s="115" t="s">
        <v>5</v>
      </c>
      <c r="G37" s="118" t="s">
        <v>5</v>
      </c>
      <c r="H37" s="119" t="s">
        <v>109</v>
      </c>
      <c r="I37" s="120" t="s">
        <v>25</v>
      </c>
      <c r="J37" s="118" t="s">
        <v>8</v>
      </c>
      <c r="K37" s="116" t="s">
        <v>103</v>
      </c>
      <c r="L37" s="116" t="s">
        <v>90</v>
      </c>
      <c r="M37" s="116" t="s">
        <v>103</v>
      </c>
      <c r="N37" s="117" t="s">
        <v>104</v>
      </c>
      <c r="O37" s="114">
        <f>P37/0.6</f>
        <v>453333333.33333337</v>
      </c>
      <c r="P37" s="104">
        <v>272000000</v>
      </c>
      <c r="Q37" s="114">
        <f t="shared" si="7"/>
        <v>181333333.33333337</v>
      </c>
      <c r="R37" s="78" t="s">
        <v>23</v>
      </c>
      <c r="S37" s="53" t="s">
        <v>68</v>
      </c>
      <c r="T37" s="79" t="s">
        <v>26</v>
      </c>
    </row>
    <row r="38" spans="2:20" s="51" customFormat="1" ht="28.5" customHeight="1" thickBot="1" x14ac:dyDescent="0.3">
      <c r="B38" s="193"/>
      <c r="C38" s="188"/>
      <c r="D38" s="190"/>
      <c r="E38" s="97">
        <v>33</v>
      </c>
      <c r="F38" s="121" t="s">
        <v>5</v>
      </c>
      <c r="G38" s="122" t="s">
        <v>5</v>
      </c>
      <c r="H38" s="123" t="s">
        <v>109</v>
      </c>
      <c r="I38" s="124" t="s">
        <v>25</v>
      </c>
      <c r="J38" s="122" t="s">
        <v>8</v>
      </c>
      <c r="K38" s="125" t="s">
        <v>107</v>
      </c>
      <c r="L38" s="125" t="s">
        <v>110</v>
      </c>
      <c r="M38" s="125" t="s">
        <v>107</v>
      </c>
      <c r="N38" s="126" t="s">
        <v>108</v>
      </c>
      <c r="O38" s="114">
        <f>P38/0.6</f>
        <v>575833333.33333337</v>
      </c>
      <c r="P38" s="114">
        <v>345500000</v>
      </c>
      <c r="Q38" s="114">
        <f t="shared" si="7"/>
        <v>230333333.33333337</v>
      </c>
      <c r="R38" s="80" t="s">
        <v>23</v>
      </c>
      <c r="S38" s="53" t="s">
        <v>68</v>
      </c>
      <c r="T38" s="77" t="s">
        <v>26</v>
      </c>
    </row>
    <row r="39" spans="2:20" ht="32.25" hidden="1" customHeight="1" x14ac:dyDescent="0.25">
      <c r="B39" s="181">
        <v>5</v>
      </c>
      <c r="C39" s="186" t="s">
        <v>124</v>
      </c>
      <c r="D39" s="184" t="s">
        <v>6</v>
      </c>
      <c r="E39" s="129" t="s">
        <v>35</v>
      </c>
      <c r="F39" s="30" t="s">
        <v>5</v>
      </c>
      <c r="G39" s="30" t="s">
        <v>5</v>
      </c>
      <c r="H39" s="30" t="s">
        <v>28</v>
      </c>
      <c r="I39" s="30" t="s">
        <v>24</v>
      </c>
      <c r="J39" s="30" t="s">
        <v>8</v>
      </c>
      <c r="K39" s="31" t="s">
        <v>125</v>
      </c>
      <c r="L39" s="31"/>
      <c r="M39" s="31" t="s">
        <v>125</v>
      </c>
      <c r="N39" s="31" t="s">
        <v>126</v>
      </c>
      <c r="O39" s="131">
        <f>P39/0.45</f>
        <v>6666666666.666666</v>
      </c>
      <c r="P39" s="131">
        <v>3000000000</v>
      </c>
      <c r="Q39" s="131">
        <f t="shared" ref="Q39:Q41" si="8">O39-P39</f>
        <v>3666666666.666666</v>
      </c>
      <c r="R39" s="30" t="s">
        <v>23</v>
      </c>
      <c r="S39" s="132" t="s">
        <v>27</v>
      </c>
      <c r="T39" s="133" t="s">
        <v>26</v>
      </c>
    </row>
    <row r="40" spans="2:20" ht="37.5" customHeight="1" x14ac:dyDescent="0.25">
      <c r="B40" s="182"/>
      <c r="C40" s="187"/>
      <c r="D40" s="185"/>
      <c r="E40" s="130" t="s">
        <v>140</v>
      </c>
      <c r="F40" s="67" t="s">
        <v>5</v>
      </c>
      <c r="G40" s="71" t="s">
        <v>5</v>
      </c>
      <c r="H40" s="81" t="s">
        <v>28</v>
      </c>
      <c r="I40" s="67" t="s">
        <v>24</v>
      </c>
      <c r="J40" s="68" t="s">
        <v>8</v>
      </c>
      <c r="K40" s="141" t="s">
        <v>162</v>
      </c>
      <c r="L40" s="72" t="s">
        <v>149</v>
      </c>
      <c r="M40" s="72" t="s">
        <v>52</v>
      </c>
      <c r="N40" s="140" t="s">
        <v>161</v>
      </c>
      <c r="O40" s="140">
        <f>P40/0.45</f>
        <v>6666666666.666666</v>
      </c>
      <c r="P40" s="140">
        <v>3000000000</v>
      </c>
      <c r="Q40" s="140">
        <f t="shared" si="8"/>
        <v>3666666666.666666</v>
      </c>
      <c r="R40" s="67" t="s">
        <v>23</v>
      </c>
      <c r="S40" s="134" t="s">
        <v>27</v>
      </c>
      <c r="T40" s="135" t="s">
        <v>26</v>
      </c>
    </row>
    <row r="41" spans="2:20" ht="51.75" customHeight="1" thickBot="1" x14ac:dyDescent="0.3">
      <c r="B41" s="183"/>
      <c r="C41" s="188"/>
      <c r="D41" s="5" t="s">
        <v>7</v>
      </c>
      <c r="E41" s="102" t="s">
        <v>34</v>
      </c>
      <c r="F41" s="27" t="s">
        <v>5</v>
      </c>
      <c r="G41" s="32" t="s">
        <v>5</v>
      </c>
      <c r="H41" s="26" t="s">
        <v>29</v>
      </c>
      <c r="I41" s="27" t="s">
        <v>25</v>
      </c>
      <c r="J41" s="28" t="s">
        <v>55</v>
      </c>
      <c r="K41" s="33" t="s">
        <v>9</v>
      </c>
      <c r="L41" s="33"/>
      <c r="M41" s="33" t="s">
        <v>9</v>
      </c>
      <c r="N41" s="33" t="s">
        <v>31</v>
      </c>
      <c r="O41" s="105">
        <f>P41/0.4</f>
        <v>500000000</v>
      </c>
      <c r="P41" s="105">
        <v>200000000</v>
      </c>
      <c r="Q41" s="105">
        <f t="shared" si="8"/>
        <v>300000000</v>
      </c>
      <c r="R41" s="27" t="s">
        <v>23</v>
      </c>
      <c r="S41" s="4" t="s">
        <v>27</v>
      </c>
      <c r="T41" s="9" t="s">
        <v>26</v>
      </c>
    </row>
    <row r="43" spans="2:20" ht="15.75" customHeight="1" x14ac:dyDescent="0.25">
      <c r="C43" s="200" t="s">
        <v>111</v>
      </c>
      <c r="D43" s="200"/>
      <c r="E43" s="200"/>
      <c r="F43" s="200"/>
      <c r="G43" s="200"/>
    </row>
    <row r="45" spans="2:20" x14ac:dyDescent="0.25">
      <c r="C45" s="8" t="s">
        <v>116</v>
      </c>
    </row>
    <row r="46" spans="2:20" ht="15.75" thickBot="1" x14ac:dyDescent="0.3"/>
    <row r="47" spans="2:20" ht="24" customHeight="1" thickBot="1" x14ac:dyDescent="0.3">
      <c r="C47" s="52"/>
      <c r="D47" s="199" t="s">
        <v>112</v>
      </c>
      <c r="E47" s="200"/>
      <c r="F47" s="200"/>
      <c r="G47" s="200"/>
      <c r="H47" s="200"/>
      <c r="I47" s="200"/>
      <c r="J47" s="198"/>
      <c r="K47" s="198"/>
      <c r="L47" s="198"/>
      <c r="M47" s="198"/>
      <c r="N47" s="198"/>
      <c r="O47" s="198"/>
    </row>
    <row r="49" ht="19.5" customHeight="1" x14ac:dyDescent="0.25"/>
  </sheetData>
  <autoFilter ref="B5:T41">
    <filterColumn colId="13" showButton="0"/>
    <filterColumn colId="14" showButton="0"/>
  </autoFilter>
  <mergeCells count="92">
    <mergeCell ref="I7:I8"/>
    <mergeCell ref="H7:H8"/>
    <mergeCell ref="G7:G8"/>
    <mergeCell ref="F7:F8"/>
    <mergeCell ref="E7:E8"/>
    <mergeCell ref="O7:O8"/>
    <mergeCell ref="N7:N8"/>
    <mergeCell ref="M7:M8"/>
    <mergeCell ref="K7:K8"/>
    <mergeCell ref="J7:J8"/>
    <mergeCell ref="T7:T8"/>
    <mergeCell ref="S7:S8"/>
    <mergeCell ref="R7:R8"/>
    <mergeCell ref="Q7:Q8"/>
    <mergeCell ref="P7:P8"/>
    <mergeCell ref="B4:D4"/>
    <mergeCell ref="F4:I4"/>
    <mergeCell ref="J4:R4"/>
    <mergeCell ref="S4:T4"/>
    <mergeCell ref="B2:T3"/>
    <mergeCell ref="S5:S6"/>
    <mergeCell ref="T5:T6"/>
    <mergeCell ref="H5:H6"/>
    <mergeCell ref="I5:I6"/>
    <mergeCell ref="J5:J6"/>
    <mergeCell ref="K5:K6"/>
    <mergeCell ref="L5:L6"/>
    <mergeCell ref="M5:M6"/>
    <mergeCell ref="N5:N6"/>
    <mergeCell ref="O5:Q5"/>
    <mergeCell ref="R5:R6"/>
    <mergeCell ref="F5:F6"/>
    <mergeCell ref="B19:B26"/>
    <mergeCell ref="C19:C22"/>
    <mergeCell ref="C23:C25"/>
    <mergeCell ref="D23:D25"/>
    <mergeCell ref="E23:E24"/>
    <mergeCell ref="F23:F24"/>
    <mergeCell ref="B7:B17"/>
    <mergeCell ref="B5:B6"/>
    <mergeCell ref="C5:C6"/>
    <mergeCell ref="D5:D6"/>
    <mergeCell ref="E5:E6"/>
    <mergeCell ref="J47:L47"/>
    <mergeCell ref="M47:O47"/>
    <mergeCell ref="D47:I47"/>
    <mergeCell ref="C43:G43"/>
    <mergeCell ref="G5:G6"/>
    <mergeCell ref="C7:C11"/>
    <mergeCell ref="D7:D9"/>
    <mergeCell ref="D10:D11"/>
    <mergeCell ref="D33:D36"/>
    <mergeCell ref="C12:C17"/>
    <mergeCell ref="D14:D17"/>
    <mergeCell ref="D12:D13"/>
    <mergeCell ref="E19:E20"/>
    <mergeCell ref="D19:D20"/>
    <mergeCell ref="F19:F20"/>
    <mergeCell ref="G19:G20"/>
    <mergeCell ref="B39:B41"/>
    <mergeCell ref="D39:D40"/>
    <mergeCell ref="C39:C41"/>
    <mergeCell ref="C27:C38"/>
    <mergeCell ref="D37:D38"/>
    <mergeCell ref="B27:B38"/>
    <mergeCell ref="D27:D30"/>
    <mergeCell ref="D31:D32"/>
    <mergeCell ref="H19:H20"/>
    <mergeCell ref="I19:I20"/>
    <mergeCell ref="J19:J20"/>
    <mergeCell ref="K19:K20"/>
    <mergeCell ref="M19:M20"/>
    <mergeCell ref="S19:S20"/>
    <mergeCell ref="T19:T20"/>
    <mergeCell ref="N19:N20"/>
    <mergeCell ref="O19:O20"/>
    <mergeCell ref="P19:P20"/>
    <mergeCell ref="Q19:Q20"/>
    <mergeCell ref="R19:R20"/>
    <mergeCell ref="T23:T24"/>
    <mergeCell ref="S23:S24"/>
    <mergeCell ref="R23:R24"/>
    <mergeCell ref="Q23:Q24"/>
    <mergeCell ref="P23:P24"/>
    <mergeCell ref="I23:I24"/>
    <mergeCell ref="H23:H24"/>
    <mergeCell ref="G23:G24"/>
    <mergeCell ref="O23:O24"/>
    <mergeCell ref="N23:N24"/>
    <mergeCell ref="M23:M24"/>
    <mergeCell ref="K23:K24"/>
    <mergeCell ref="J23:J24"/>
  </mergeCells>
  <pageMargins left="0.70866141732283472" right="0.70866141732283472" top="0.78740157480314965" bottom="0.78740157480314965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Hamonogram16_fin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2016-09-21T08:04:15Z</dcterms:modified>
</cp:coreProperties>
</file>