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hakova\Desktop\"/>
    </mc:Choice>
  </mc:AlternateContent>
  <bookViews>
    <workbookView xWindow="0" yWindow="0" windowWidth="28800" windowHeight="11985"/>
  </bookViews>
  <sheets>
    <sheet name="Harmonogram2020" sheetId="1" r:id="rId1"/>
  </sheets>
  <definedNames>
    <definedName name="_xlnm.Print_Titles" localSheetId="0">Harmonogram2020!$4:$6</definedName>
    <definedName name="_xlnm.Print_Area" localSheetId="0">Harmonogram2020!$B$2:$S$30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P18" i="1" s="1"/>
  <c r="N13" i="1" l="1"/>
  <c r="P13" i="1" s="1"/>
  <c r="N10" i="1"/>
  <c r="P10" i="1" s="1"/>
  <c r="N19" i="1" l="1"/>
  <c r="P19" i="1" s="1"/>
  <c r="N21" i="1" l="1"/>
  <c r="N14" i="1" l="1"/>
  <c r="P14" i="1" s="1"/>
  <c r="N16" i="1" l="1"/>
  <c r="P16" i="1" s="1"/>
  <c r="N26" i="1" l="1"/>
  <c r="P26" i="1" l="1"/>
  <c r="N7" i="1" l="1"/>
  <c r="P7" i="1" s="1"/>
  <c r="N25" i="1" l="1"/>
  <c r="P25" i="1" s="1"/>
  <c r="N8" i="1" l="1"/>
  <c r="P8" i="1" s="1"/>
  <c r="N17" i="1" l="1"/>
  <c r="P17" i="1" s="1"/>
  <c r="N24" i="1" l="1"/>
  <c r="N23" i="1"/>
  <c r="N22" i="1"/>
  <c r="N12" i="1" l="1"/>
  <c r="P12" i="1" s="1"/>
  <c r="N11" i="1"/>
  <c r="P11" i="1" s="1"/>
  <c r="N9" i="1" l="1"/>
  <c r="P9" i="1" s="1"/>
  <c r="N15" i="1" l="1"/>
  <c r="P15" i="1" s="1"/>
  <c r="P24" i="1" l="1"/>
  <c r="P23" i="1"/>
  <c r="P22" i="1"/>
</calcChain>
</file>

<file path=xl/sharedStrings.xml><?xml version="1.0" encoding="utf-8"?>
<sst xmlns="http://schemas.openxmlformats.org/spreadsheetml/2006/main" count="208" uniqueCount="100">
  <si>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</si>
  <si>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</si>
  <si>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</si>
  <si>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</si>
  <si>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</si>
  <si>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</si>
  <si>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</si>
  <si>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</si>
  <si>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</si>
  <si>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</si>
  <si>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</si>
  <si>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</si>
  <si>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</si>
  <si>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</si>
  <si>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</si>
  <si>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</si>
  <si>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</si>
  <si>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</si>
  <si>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</si>
  <si>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</si>
  <si>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t>Území ČR</t>
  </si>
  <si>
    <t>kolová (soutěžní)</t>
  </si>
  <si>
    <t>jednokolový</t>
  </si>
  <si>
    <t>N/R</t>
  </si>
  <si>
    <t>bez omezení, dle PD</t>
  </si>
  <si>
    <t>průběžná (nesoutěžní)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</si>
  <si>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</si>
  <si>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1.4 Podpořit preventivní protipovodňová opatření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</si>
  <si>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</si>
  <si>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</si>
  <si>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Území ČR, mimo území hl. města Prahy</t>
  </si>
  <si>
    <t xml:space="preserve">4.2 Posílit biodiverzitu </t>
  </si>
  <si>
    <t>4.3 Posílit přirozené funkce krajiny</t>
  </si>
  <si>
    <t>4.4 Zlepšit kvalitu prostředí v sídlech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</si>
  <si>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</si>
  <si>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</si>
  <si>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Pozn. 1: V rámci alokací plánovaných výzev se jedná pouze o podporu poskytovanou prostřednictvím dotace</t>
  </si>
  <si>
    <t>4.1 Zajistit příznivý stav předmětu ochrany národně významných chráněných území</t>
  </si>
  <si>
    <t>kraje, města a obce, města a pověřené obce, původci odpadu, podnikatelské subjekty</t>
  </si>
  <si>
    <t>1.3 Zajistit povodňovou ochranu intravilánu a hospodaření se srážkovými vodami</t>
  </si>
  <si>
    <t>Předpokládané datum ukončení příjmu žádostí</t>
  </si>
  <si>
    <t xml:space="preserve">Předpokládané datum zahájení příjmu žádostí </t>
  </si>
  <si>
    <t>veřejný sektor</t>
  </si>
  <si>
    <t>1.3.4</t>
  </si>
  <si>
    <t>1.3.1, 1.3.2, 1.3.3</t>
  </si>
  <si>
    <t>aktivita 1.4.1 - zpracování podkladů pro vymezení území ohroženého zvláštní povodní a aktivita 1.4.3</t>
  </si>
  <si>
    <t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a aktivita 1.4.2</t>
  </si>
  <si>
    <t>Příspěvkové organizace, státní podniky</t>
  </si>
  <si>
    <t>IROP / PRV / EÚS ČR-PL</t>
  </si>
  <si>
    <t xml:space="preserve">IROP / PRV </t>
  </si>
  <si>
    <t>AOPK ČR, NP, Správa jeskyní ČR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</si>
  <si>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</si>
  <si>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</si>
  <si>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IROP / PRV / OP R / EÚS ČR-PL</t>
  </si>
  <si>
    <t>IROP / OP PIK / OP PPR / PRV/Národní programy</t>
  </si>
  <si>
    <t>vlastníci a nájemci pozemků, orgány státní správy a organizace podílející se na ochraně přírody a krajiny</t>
  </si>
  <si>
    <t>IROP / PRV / OP R</t>
  </si>
  <si>
    <t xml:space="preserve">dle PD, vyjma opatření na zpracování plánů ÚSES </t>
  </si>
  <si>
    <t>vlastníci a správci pozemků, organizace podílející se na ochraně přírody a krajiny, správci povodí a správci vodních toků</t>
  </si>
  <si>
    <t>PRV / OP D / IROP / OP R</t>
  </si>
  <si>
    <t>orgány veřejné správy, vlastníci a správci pozemků</t>
  </si>
  <si>
    <t>IROP</t>
  </si>
  <si>
    <t>dle PD, vyjma opatření na Zajištění územní ochrany a Zpracování podkladů pro zajištění péče o území národního významu</t>
  </si>
  <si>
    <t>dle PD vyjma krajů, AOPK ČR, NP, Správy jeskyní ČR</t>
  </si>
  <si>
    <t>orgány ochrany přírody pro chráněná území národního významu, území soustavy NATURA 2000 a PR/PP na pozemcích a/nebo stavbách ve vlastnictví státu s právem hospodaření organizační složkou státu, vlastníci a nájemci pozemků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</si>
  <si>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</si>
  <si>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3.2 Zvýšit podíl materiálového a energetického využití odpadů</t>
  </si>
  <si>
    <t>OP PIK / PRV</t>
  </si>
  <si>
    <t>aktivita 3.2.1, aktivita 3.2.3, aktivita 3.2.4</t>
  </si>
  <si>
    <t>OP PIK</t>
  </si>
  <si>
    <t>aktivita 4.2.4</t>
  </si>
  <si>
    <t>fyzické osoby podnikající a podnikatelské subjekty působící v oblasti zemědělské prvovýroby</t>
  </si>
  <si>
    <t>vlastníci a nájemci pozemků</t>
  </si>
  <si>
    <t>PRV</t>
  </si>
  <si>
    <t>výzva vyhlášená v předešlých letech, která pokračuje do roku 2020, příp. dále</t>
  </si>
  <si>
    <t>Zachování a ochrana životního prostředí a podporování účinného využívání zdrojů investicemi do vodního hospodářství s cílem plnit požadavky acquis Unie v oblasti životního prostředí a řešením potřeb investic, které podle zjištění členských státu přesahují rámec těchto požadavků</t>
  </si>
  <si>
    <t>1.1 Snížit množství vypouštěného znečíštění do povrchových i podzemních vod z komunálních zdrojů a vnos znečišťujících látek do povrchových a podzemních vod</t>
  </si>
  <si>
    <t xml:space="preserve">Obce/města, dobrovolné svazky obcí, příspěvkové organizace, obchodní společnosti ovládané  z více než 50 %  obcemi a městy nebo jinými veřejnoprávními subjekty </t>
  </si>
  <si>
    <t xml:space="preserve">ITI Plzeňské metropolitní oblasti </t>
  </si>
  <si>
    <t xml:space="preserve">Plzeňsko </t>
  </si>
  <si>
    <r>
      <t xml:space="preserve">aktivita 1.1.1 a 1.1.2 
</t>
    </r>
    <r>
      <rPr>
        <b/>
        <sz val="10"/>
        <rFont val="Calibri"/>
        <family val="2"/>
        <charset val="238"/>
        <scheme val="minor"/>
      </rPr>
      <t>(pouze ITI Plzeň)</t>
    </r>
  </si>
  <si>
    <t>Podpora posunu směrem k nízkouhlíkovému hospodářství ve všech odvětvích podporou energetické účinnosti, inteligentních systémů hospodaření s energií a využívání energie z obnovitelných zdrojů ve veřejných infrastrukturách, mimo jiné ve veřejných budovách a v oblasti bydlení</t>
  </si>
  <si>
    <t>5.3 Snížit energetickou náročnost a zvýšit využití obnovitelných zdrojů energie v budovách ústředních vládních institucí</t>
  </si>
  <si>
    <t>organizační složky státu, státní příspěvkové organizace, veřejné výzkumné instituce</t>
  </si>
  <si>
    <t>vlastníci veřejných budov</t>
  </si>
  <si>
    <t>IROP / OP PIK / OP PPR / PRV</t>
  </si>
  <si>
    <t>2.4 Snížit emise stacionárních zdrojů podílející se na expozici obyvatelstva nadlimitním koncentracím znečišťujících látek v uhelných regionech</t>
  </si>
  <si>
    <t>potravinové banky</t>
  </si>
  <si>
    <t>Karlovarský, Moravskoslezský a Ústecký kraj</t>
  </si>
  <si>
    <t>aktivita 3.1.1</t>
  </si>
  <si>
    <t>aktivity a), b), d), e), g)</t>
  </si>
  <si>
    <t>vlastníci a provozovatelé stacionárních zdrojů znečišťování ovzduší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</si>
  <si>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</si>
  <si>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t>* Jedná se o orientační částku dopočtenou na základě předpokládané míry podpory v rámci dané výzvy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</si>
  <si>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</si>
  <si>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</si>
  <si>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aktivita 3.4.2</t>
  </si>
  <si>
    <t>subjekty zajišťující odstraňovaní ekologických zátěží</t>
  </si>
  <si>
    <t>Alokace plánované výzvy (podpora)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</si>
  <si>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2020</t>
    </r>
    <r>
      <rPr>
        <b/>
        <sz val="11"/>
        <rFont val="Calibri"/>
        <family val="2"/>
        <charset val="238"/>
        <scheme val="minor"/>
      </rPr>
      <t xml:space="preserve">
verze k 18. 12.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</si>
</sst>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3" fillId="0" borderId="0" xfId="0" applyFont="1" applyFill="1" applyAlignment="1">
      <alignment horizontal="left"/>
    </xf>
    <xf numFmtId="0" fontId="0" fillId="0" borderId="0" xfId="0" applyNumberFormat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14" fontId="16" fillId="0" borderId="2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14" fontId="16" fillId="0" borderId="20" xfId="0" applyNumberFormat="1" applyFont="1" applyFill="1" applyBorder="1" applyAlignment="1">
      <alignment horizontal="lef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4" fontId="16" fillId="0" borderId="23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14" fontId="16" fillId="0" borderId="23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left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3" fontId="11" fillId="12" borderId="20" xfId="0" applyNumberFormat="1" applyFont="1" applyFill="1" applyBorder="1" applyAlignment="1">
      <alignment horizontal="right" vertical="center" wrapText="1"/>
    </xf>
    <xf numFmtId="0" fontId="16" fillId="12" borderId="22" xfId="0" applyNumberFormat="1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left" vertical="center" wrapText="1"/>
    </xf>
    <xf numFmtId="14" fontId="16" fillId="12" borderId="22" xfId="0" applyNumberFormat="1" applyFont="1" applyFill="1" applyBorder="1" applyAlignment="1">
      <alignment horizontal="left" vertical="center" wrapText="1"/>
    </xf>
    <xf numFmtId="49" fontId="16" fillId="12" borderId="22" xfId="0" applyNumberFormat="1" applyFont="1" applyFill="1" applyBorder="1" applyAlignment="1">
      <alignment horizontal="center" vertical="center" wrapText="1"/>
    </xf>
    <xf numFmtId="14" fontId="16" fillId="12" borderId="22" xfId="0" applyNumberFormat="1" applyFont="1" applyFill="1" applyBorder="1" applyAlignment="1">
      <alignment horizontal="center" vertical="center" wrapText="1"/>
    </xf>
    <xf numFmtId="3" fontId="16" fillId="12" borderId="22" xfId="0" applyNumberFormat="1" applyFont="1" applyFill="1" applyBorder="1" applyAlignment="1">
      <alignment horizontal="right" vertical="center" wrapText="1"/>
    </xf>
    <xf numFmtId="0" fontId="16" fillId="12" borderId="22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 wrapText="1"/>
    </xf>
    <xf numFmtId="0" fontId="16" fillId="12" borderId="28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14" fontId="16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14" fontId="11" fillId="0" borderId="35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14" fontId="11" fillId="0" borderId="35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right" vertical="center" wrapText="1"/>
    </xf>
    <xf numFmtId="0" fontId="11" fillId="0" borderId="36" xfId="0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vertical="center" wrapText="1"/>
    </xf>
    <xf numFmtId="49" fontId="11" fillId="0" borderId="32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14" fontId="11" fillId="0" borderId="40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right" vertical="center" wrapText="1"/>
    </xf>
    <xf numFmtId="0" fontId="11" fillId="0" borderId="41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vertical="center" wrapText="1"/>
    </xf>
    <xf numFmtId="14" fontId="11" fillId="0" borderId="13" xfId="0" applyNumberFormat="1" applyFont="1" applyFill="1" applyBorder="1" applyAlignment="1">
      <alignment horizontal="left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14" fontId="16" fillId="0" borderId="35" xfId="0" applyNumberFormat="1" applyFont="1" applyFill="1" applyBorder="1" applyAlignment="1">
      <alignment horizontal="left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14" fontId="16" fillId="0" borderId="35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49" fontId="11" fillId="0" borderId="13" xfId="0" applyNumberFormat="1" applyFont="1" applyFill="1" applyBorder="1" applyAlignment="1">
      <alignment vertical="center" wrapText="1"/>
    </xf>
    <xf numFmtId="14" fontId="11" fillId="0" borderId="23" xfId="0" applyNumberFormat="1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0" fontId="0" fillId="6" borderId="27" xfId="0" applyNumberForma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28807</xdr:colOff>
      <xdr:row>1</xdr:row>
      <xdr:rowOff>11907</xdr:rowOff>
    </xdr:from>
    <xdr:to>
      <xdr:col>2</xdr:col>
      <xdr:colOff>1933979</xdr:colOff>
      <xdr:row>2</xdr:row>
      <xdr:rowOff>342782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195495" y="214313"/>
          <a:ext cx="2417140" cy="521375"/>
        </a:xfrm>
        <a:prstGeom prst="rect">
          <a:avLst/>
        </a:prstGeom>
      </xdr:spPr>
    </xdr:pic>
    <xdr:clientData/>
  </xdr:twoCellAnchor>
  <xdr:twoCellAnchor editAs="oneCell">
    <xdr:from>
      <xdr:col>16</xdr:col>
      <xdr:colOff>904313</xdr:colOff>
      <xdr:row>1</xdr:row>
      <xdr:rowOff>46264</xdr:rowOff>
    </xdr:from>
    <xdr:to>
      <xdr:col>18</xdr:col>
      <xdr:colOff>948908</xdr:colOff>
      <xdr:row>2</xdr:row>
      <xdr:rowOff>349540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300094" y="248670"/>
          <a:ext cx="2068658" cy="49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2"/>
  <sheetViews>
    <sheetView tabSelected="1" zoomScale="70" zoomScaleNormal="70" zoomScaleSheetLayoutView="50" workbookViewId="0">
      <pane ySplit="6" topLeftCell="A25" activePane="bottomLeft" state="frozen"/>
      <selection pane="bottomLeft" activeCell="A27" sqref="A27:XFD28"/>
    </sheetView>
  </sheetViews>
  <sheetFormatPr defaultColWidth="9.140625" defaultRowHeight="15" x14ac:dyDescent="0.25"/>
  <cols>
    <col min="1" max="1" width="2.5703125" style="1" customWidth="1"/>
    <col min="2" max="2" width="7.7109375" style="9" customWidth="1"/>
    <col min="3" max="4" width="35.7109375" style="18" customWidth="1"/>
    <col min="5" max="5" width="9.7109375" style="23" customWidth="1"/>
    <col min="6" max="6" width="32.7109375" style="18" customWidth="1"/>
    <col min="7" max="8" width="35.7109375" style="18" customWidth="1"/>
    <col min="9" max="9" width="30.7109375" style="18" customWidth="1"/>
    <col min="10" max="10" width="18.7109375" style="9" customWidth="1"/>
    <col min="11" max="13" width="17.7109375" style="9" customWidth="1"/>
    <col min="14" max="16" width="17.7109375" style="19" customWidth="1"/>
    <col min="17" max="17" width="14.7109375" style="9" customWidth="1"/>
    <col min="18" max="18" width="15.7109375" style="9" customWidth="1"/>
    <col min="19" max="19" width="14.7109375" style="9" customWidth="1"/>
    <col min="20" max="21" width="9.140625" style="1"/>
    <col min="22" max="23" width="11.28515625" style="1" bestFit="1" customWidth="1"/>
    <col min="24" max="16384" width="9.140625" style="1"/>
  </cols>
  <sheetData>
    <row r="1" spans="2:26" ht="15.75" thickBot="1" x14ac:dyDescent="0.3"/>
    <row r="2" spans="2:26" s="4" customFormat="1" x14ac:dyDescent="0.25">
      <c r="B2" s="136" t="s">
        <v>99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2"/>
      <c r="U2" s="1"/>
      <c r="V2" s="2"/>
      <c r="W2" s="2"/>
      <c r="X2" s="2"/>
      <c r="Y2" s="2"/>
      <c r="Z2" s="3"/>
    </row>
    <row r="3" spans="2:26" s="4" customFormat="1" ht="28.5" customHeight="1" thickBot="1" x14ac:dyDescent="0.3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"/>
      <c r="U3" s="1"/>
      <c r="V3" s="2"/>
      <c r="W3" s="2"/>
      <c r="X3" s="2"/>
      <c r="Y3" s="2"/>
      <c r="Z3" s="3"/>
    </row>
    <row r="4" spans="2:26" s="25" customFormat="1" ht="22.5" customHeight="1" x14ac:dyDescent="0.25">
      <c r="B4" s="142" t="s">
        <v>0</v>
      </c>
      <c r="C4" s="143"/>
      <c r="D4" s="143"/>
      <c r="E4" s="65"/>
      <c r="F4" s="144" t="s">
        <v>1</v>
      </c>
      <c r="G4" s="144"/>
      <c r="H4" s="144"/>
      <c r="I4" s="145"/>
      <c r="J4" s="146" t="s">
        <v>2</v>
      </c>
      <c r="K4" s="147"/>
      <c r="L4" s="147"/>
      <c r="M4" s="147"/>
      <c r="N4" s="147"/>
      <c r="O4" s="147"/>
      <c r="P4" s="147"/>
      <c r="Q4" s="148"/>
      <c r="R4" s="149" t="s">
        <v>3</v>
      </c>
      <c r="S4" s="150"/>
      <c r="T4" s="9"/>
      <c r="U4" s="9"/>
      <c r="V4" s="11"/>
      <c r="W4" s="11"/>
      <c r="X4" s="11"/>
      <c r="Y4" s="11"/>
      <c r="Z4" s="11"/>
    </row>
    <row r="5" spans="2:26" s="26" customFormat="1" x14ac:dyDescent="0.25">
      <c r="B5" s="175" t="s">
        <v>4</v>
      </c>
      <c r="C5" s="177" t="s">
        <v>5</v>
      </c>
      <c r="D5" s="179" t="s">
        <v>6</v>
      </c>
      <c r="E5" s="181" t="s">
        <v>7</v>
      </c>
      <c r="F5" s="169" t="s">
        <v>8</v>
      </c>
      <c r="G5" s="153" t="s">
        <v>9</v>
      </c>
      <c r="H5" s="155" t="s">
        <v>10</v>
      </c>
      <c r="I5" s="155" t="s">
        <v>11</v>
      </c>
      <c r="J5" s="157" t="s">
        <v>12</v>
      </c>
      <c r="K5" s="159" t="s">
        <v>13</v>
      </c>
      <c r="L5" s="159" t="s">
        <v>41</v>
      </c>
      <c r="M5" s="159" t="s">
        <v>40</v>
      </c>
      <c r="N5" s="161" t="s">
        <v>98</v>
      </c>
      <c r="O5" s="162"/>
      <c r="P5" s="163"/>
      <c r="Q5" s="164" t="s">
        <v>14</v>
      </c>
      <c r="R5" s="131" t="s">
        <v>15</v>
      </c>
      <c r="S5" s="151" t="s">
        <v>16</v>
      </c>
      <c r="T5" s="9"/>
      <c r="U5" s="9"/>
      <c r="V5" s="9"/>
    </row>
    <row r="6" spans="2:26" s="11" customFormat="1" ht="27.75" thickBot="1" x14ac:dyDescent="0.3">
      <c r="B6" s="176"/>
      <c r="C6" s="178"/>
      <c r="D6" s="180"/>
      <c r="E6" s="182"/>
      <c r="F6" s="170"/>
      <c r="G6" s="154"/>
      <c r="H6" s="156"/>
      <c r="I6" s="156"/>
      <c r="J6" s="158"/>
      <c r="K6" s="160"/>
      <c r="L6" s="160"/>
      <c r="M6" s="160"/>
      <c r="N6" s="7" t="s">
        <v>17</v>
      </c>
      <c r="O6" s="8" t="s">
        <v>18</v>
      </c>
      <c r="P6" s="8" t="s">
        <v>19</v>
      </c>
      <c r="Q6" s="165"/>
      <c r="R6" s="132"/>
      <c r="S6" s="152"/>
      <c r="T6" s="9"/>
      <c r="U6" s="9"/>
    </row>
    <row r="7" spans="2:26" ht="104.25" customHeight="1" x14ac:dyDescent="0.25">
      <c r="B7" s="185">
        <v>1</v>
      </c>
      <c r="C7" s="90" t="s">
        <v>75</v>
      </c>
      <c r="D7" s="90" t="s">
        <v>76</v>
      </c>
      <c r="E7" s="88">
        <v>151</v>
      </c>
      <c r="F7" s="95" t="s">
        <v>80</v>
      </c>
      <c r="G7" s="90" t="s">
        <v>77</v>
      </c>
      <c r="H7" s="90" t="s">
        <v>78</v>
      </c>
      <c r="I7" s="90" t="s">
        <v>79</v>
      </c>
      <c r="J7" s="91" t="s">
        <v>25</v>
      </c>
      <c r="K7" s="92">
        <v>44075</v>
      </c>
      <c r="L7" s="92">
        <v>44075</v>
      </c>
      <c r="M7" s="92">
        <v>44252</v>
      </c>
      <c r="N7" s="93">
        <f>O7/0.6375</f>
        <v>61176470.588235296</v>
      </c>
      <c r="O7" s="37">
        <v>39000000</v>
      </c>
      <c r="P7" s="93">
        <f>N7-O7</f>
        <v>22176470.588235296</v>
      </c>
      <c r="Q7" s="91" t="s">
        <v>22</v>
      </c>
      <c r="R7" s="91" t="s">
        <v>23</v>
      </c>
      <c r="S7" s="94" t="s">
        <v>23</v>
      </c>
    </row>
    <row r="8" spans="2:26" ht="39.950000000000003" customHeight="1" x14ac:dyDescent="0.25">
      <c r="B8" s="186"/>
      <c r="C8" s="171" t="s">
        <v>26</v>
      </c>
      <c r="D8" s="171" t="s">
        <v>39</v>
      </c>
      <c r="E8" s="77">
        <v>143</v>
      </c>
      <c r="F8" s="87" t="s">
        <v>43</v>
      </c>
      <c r="G8" s="86" t="s">
        <v>24</v>
      </c>
      <c r="H8" s="64" t="s">
        <v>42</v>
      </c>
      <c r="I8" s="64" t="s">
        <v>20</v>
      </c>
      <c r="J8" s="78" t="s">
        <v>21</v>
      </c>
      <c r="K8" s="79">
        <v>43864</v>
      </c>
      <c r="L8" s="79">
        <v>43864</v>
      </c>
      <c r="M8" s="79">
        <v>43958</v>
      </c>
      <c r="N8" s="80">
        <f t="shared" ref="N8" si="0">O8/0.85</f>
        <v>58823529.411764711</v>
      </c>
      <c r="O8" s="80">
        <v>50000000</v>
      </c>
      <c r="P8" s="80">
        <f t="shared" ref="P8" si="1">N8-O8</f>
        <v>8823529.4117647111</v>
      </c>
      <c r="Q8" s="78" t="s">
        <v>22</v>
      </c>
      <c r="R8" s="78" t="s">
        <v>48</v>
      </c>
      <c r="S8" s="81" t="s">
        <v>23</v>
      </c>
    </row>
    <row r="9" spans="2:26" ht="39.950000000000003" customHeight="1" x14ac:dyDescent="0.25">
      <c r="B9" s="186"/>
      <c r="C9" s="171"/>
      <c r="D9" s="171"/>
      <c r="E9" s="60">
        <v>144</v>
      </c>
      <c r="F9" s="32" t="s">
        <v>44</v>
      </c>
      <c r="G9" s="32" t="s">
        <v>24</v>
      </c>
      <c r="H9" s="27" t="s">
        <v>42</v>
      </c>
      <c r="I9" s="27" t="s">
        <v>20</v>
      </c>
      <c r="J9" s="34" t="s">
        <v>25</v>
      </c>
      <c r="K9" s="31">
        <v>43864</v>
      </c>
      <c r="L9" s="31">
        <v>43864</v>
      </c>
      <c r="M9" s="35">
        <v>44256</v>
      </c>
      <c r="N9" s="33">
        <f t="shared" ref="N9:N18" si="2">O9/0.85</f>
        <v>1176470588.2352941</v>
      </c>
      <c r="O9" s="33">
        <v>1000000000</v>
      </c>
      <c r="P9" s="33">
        <f t="shared" ref="P9:P14" si="3">N9-O9</f>
        <v>176470588.2352941</v>
      </c>
      <c r="Q9" s="29" t="s">
        <v>22</v>
      </c>
      <c r="R9" s="34" t="s">
        <v>49</v>
      </c>
      <c r="S9" s="30" t="s">
        <v>23</v>
      </c>
    </row>
    <row r="10" spans="2:26" ht="39.950000000000003" customHeight="1" x14ac:dyDescent="0.25">
      <c r="B10" s="186"/>
      <c r="C10" s="171"/>
      <c r="D10" s="172"/>
      <c r="E10" s="60">
        <v>148</v>
      </c>
      <c r="F10" s="28" t="s">
        <v>43</v>
      </c>
      <c r="G10" s="32" t="s">
        <v>24</v>
      </c>
      <c r="H10" s="27" t="s">
        <v>42</v>
      </c>
      <c r="I10" s="27" t="s">
        <v>20</v>
      </c>
      <c r="J10" s="29" t="s">
        <v>21</v>
      </c>
      <c r="K10" s="31">
        <v>44119</v>
      </c>
      <c r="L10" s="31">
        <v>44119</v>
      </c>
      <c r="M10" s="31">
        <v>44256</v>
      </c>
      <c r="N10" s="33">
        <f t="shared" si="2"/>
        <v>58823529.411764711</v>
      </c>
      <c r="O10" s="33">
        <v>50000000</v>
      </c>
      <c r="P10" s="33">
        <f t="shared" si="3"/>
        <v>8823529.4117647111</v>
      </c>
      <c r="Q10" s="29" t="s">
        <v>22</v>
      </c>
      <c r="R10" s="29" t="s">
        <v>48</v>
      </c>
      <c r="S10" s="30" t="s">
        <v>23</v>
      </c>
    </row>
    <row r="11" spans="2:26" ht="50.1" customHeight="1" x14ac:dyDescent="0.25">
      <c r="B11" s="186"/>
      <c r="C11" s="171"/>
      <c r="D11" s="187" t="s">
        <v>27</v>
      </c>
      <c r="E11" s="59">
        <v>145</v>
      </c>
      <c r="F11" s="32" t="s">
        <v>45</v>
      </c>
      <c r="G11" s="32" t="s">
        <v>24</v>
      </c>
      <c r="H11" s="32" t="s">
        <v>42</v>
      </c>
      <c r="I11" s="32" t="s">
        <v>20</v>
      </c>
      <c r="J11" s="34" t="s">
        <v>21</v>
      </c>
      <c r="K11" s="31">
        <v>43864</v>
      </c>
      <c r="L11" s="31">
        <v>43864</v>
      </c>
      <c r="M11" s="79">
        <v>43958</v>
      </c>
      <c r="N11" s="33">
        <f t="shared" si="2"/>
        <v>58823529.411764711</v>
      </c>
      <c r="O11" s="33">
        <v>50000000</v>
      </c>
      <c r="P11" s="33">
        <f t="shared" si="3"/>
        <v>8823529.4117647111</v>
      </c>
      <c r="Q11" s="29" t="s">
        <v>22</v>
      </c>
      <c r="R11" s="29" t="s">
        <v>48</v>
      </c>
      <c r="S11" s="30" t="s">
        <v>23</v>
      </c>
    </row>
    <row r="12" spans="2:26" ht="240" customHeight="1" x14ac:dyDescent="0.25">
      <c r="B12" s="186"/>
      <c r="C12" s="171"/>
      <c r="D12" s="188"/>
      <c r="E12" s="59">
        <v>147</v>
      </c>
      <c r="F12" s="27" t="s">
        <v>46</v>
      </c>
      <c r="G12" s="27" t="s">
        <v>47</v>
      </c>
      <c r="H12" s="27" t="s">
        <v>42</v>
      </c>
      <c r="I12" s="27" t="s">
        <v>20</v>
      </c>
      <c r="J12" s="29" t="s">
        <v>25</v>
      </c>
      <c r="K12" s="31">
        <v>43922</v>
      </c>
      <c r="L12" s="31">
        <v>43922</v>
      </c>
      <c r="M12" s="31">
        <v>44104</v>
      </c>
      <c r="N12" s="37">
        <f t="shared" si="2"/>
        <v>117647058.82352942</v>
      </c>
      <c r="O12" s="37">
        <v>100000000</v>
      </c>
      <c r="P12" s="37">
        <f t="shared" si="3"/>
        <v>17647058.823529422</v>
      </c>
      <c r="Q12" s="29" t="s">
        <v>22</v>
      </c>
      <c r="R12" s="29" t="s">
        <v>48</v>
      </c>
      <c r="S12" s="30" t="s">
        <v>23</v>
      </c>
    </row>
    <row r="13" spans="2:26" ht="50.1" customHeight="1" thickBot="1" x14ac:dyDescent="0.3">
      <c r="B13" s="186"/>
      <c r="C13" s="171"/>
      <c r="D13" s="188"/>
      <c r="E13" s="61">
        <v>149</v>
      </c>
      <c r="F13" s="32" t="s">
        <v>45</v>
      </c>
      <c r="G13" s="32" t="s">
        <v>24</v>
      </c>
      <c r="H13" s="32" t="s">
        <v>42</v>
      </c>
      <c r="I13" s="32" t="s">
        <v>20</v>
      </c>
      <c r="J13" s="34" t="s">
        <v>21</v>
      </c>
      <c r="K13" s="35">
        <v>44119</v>
      </c>
      <c r="L13" s="35">
        <v>44119</v>
      </c>
      <c r="M13" s="35">
        <v>44256</v>
      </c>
      <c r="N13" s="37">
        <f t="shared" si="2"/>
        <v>58823529.411764711</v>
      </c>
      <c r="O13" s="33">
        <v>50000000</v>
      </c>
      <c r="P13" s="37">
        <f t="shared" si="3"/>
        <v>8823529.4117647111</v>
      </c>
      <c r="Q13" s="34" t="s">
        <v>22</v>
      </c>
      <c r="R13" s="34" t="s">
        <v>48</v>
      </c>
      <c r="S13" s="36" t="s">
        <v>23</v>
      </c>
    </row>
    <row r="14" spans="2:26" ht="99" customHeight="1" thickBot="1" x14ac:dyDescent="0.3">
      <c r="B14" s="107">
        <v>2</v>
      </c>
      <c r="C14" s="108" t="s">
        <v>92</v>
      </c>
      <c r="D14" s="109" t="s">
        <v>86</v>
      </c>
      <c r="E14" s="110">
        <v>154</v>
      </c>
      <c r="F14" s="111" t="s">
        <v>90</v>
      </c>
      <c r="G14" s="111" t="s">
        <v>24</v>
      </c>
      <c r="H14" s="111" t="s">
        <v>91</v>
      </c>
      <c r="I14" s="111" t="s">
        <v>88</v>
      </c>
      <c r="J14" s="112" t="s">
        <v>21</v>
      </c>
      <c r="K14" s="113">
        <v>44013</v>
      </c>
      <c r="L14" s="113">
        <v>44013</v>
      </c>
      <c r="M14" s="113">
        <v>44228</v>
      </c>
      <c r="N14" s="114">
        <f t="shared" si="2"/>
        <v>470588235.29411769</v>
      </c>
      <c r="O14" s="114">
        <v>400000000</v>
      </c>
      <c r="P14" s="114">
        <f t="shared" si="3"/>
        <v>70588235.294117689</v>
      </c>
      <c r="Q14" s="112" t="s">
        <v>22</v>
      </c>
      <c r="R14" s="112" t="s">
        <v>69</v>
      </c>
      <c r="S14" s="115" t="s">
        <v>23</v>
      </c>
    </row>
    <row r="15" spans="2:26" ht="39.950000000000003" customHeight="1" x14ac:dyDescent="0.25">
      <c r="B15" s="133">
        <v>3</v>
      </c>
      <c r="C15" s="167" t="s">
        <v>28</v>
      </c>
      <c r="D15" s="189" t="s">
        <v>29</v>
      </c>
      <c r="E15" s="88">
        <v>122</v>
      </c>
      <c r="F15" s="89" t="s">
        <v>24</v>
      </c>
      <c r="G15" s="90" t="s">
        <v>24</v>
      </c>
      <c r="H15" s="90" t="s">
        <v>38</v>
      </c>
      <c r="I15" s="90" t="s">
        <v>20</v>
      </c>
      <c r="J15" s="91" t="s">
        <v>21</v>
      </c>
      <c r="K15" s="92">
        <v>43892</v>
      </c>
      <c r="L15" s="92">
        <v>43922</v>
      </c>
      <c r="M15" s="92">
        <v>44042</v>
      </c>
      <c r="N15" s="93">
        <f t="shared" si="2"/>
        <v>294117647.05882353</v>
      </c>
      <c r="O15" s="93">
        <v>250000000</v>
      </c>
      <c r="P15" s="93">
        <f t="shared" ref="P15:P16" si="4">N15-O15</f>
        <v>44117647.058823526</v>
      </c>
      <c r="Q15" s="91" t="s">
        <v>22</v>
      </c>
      <c r="R15" s="91" t="s">
        <v>23</v>
      </c>
      <c r="S15" s="94" t="s">
        <v>23</v>
      </c>
    </row>
    <row r="16" spans="2:26" ht="39.950000000000003" customHeight="1" x14ac:dyDescent="0.25">
      <c r="B16" s="134"/>
      <c r="C16" s="168"/>
      <c r="D16" s="172"/>
      <c r="E16" s="77">
        <v>153</v>
      </c>
      <c r="F16" s="116" t="s">
        <v>89</v>
      </c>
      <c r="G16" s="64" t="s">
        <v>87</v>
      </c>
      <c r="H16" s="64" t="s">
        <v>87</v>
      </c>
      <c r="I16" s="64" t="s">
        <v>20</v>
      </c>
      <c r="J16" s="78" t="s">
        <v>25</v>
      </c>
      <c r="K16" s="79">
        <v>44075</v>
      </c>
      <c r="L16" s="79">
        <v>44075</v>
      </c>
      <c r="M16" s="79">
        <v>44270</v>
      </c>
      <c r="N16" s="82">
        <f>O16/0.95</f>
        <v>157894736.84210527</v>
      </c>
      <c r="O16" s="82">
        <v>150000000</v>
      </c>
      <c r="P16" s="82">
        <f t="shared" si="4"/>
        <v>7894736.8421052694</v>
      </c>
      <c r="Q16" s="78" t="s">
        <v>22</v>
      </c>
      <c r="R16" s="78" t="s">
        <v>23</v>
      </c>
      <c r="S16" s="81" t="s">
        <v>23</v>
      </c>
    </row>
    <row r="17" spans="2:19" ht="39.950000000000003" customHeight="1" x14ac:dyDescent="0.25">
      <c r="B17" s="134"/>
      <c r="C17" s="168"/>
      <c r="D17" s="129" t="s">
        <v>66</v>
      </c>
      <c r="E17" s="60">
        <v>150</v>
      </c>
      <c r="F17" s="118" t="s">
        <v>68</v>
      </c>
      <c r="G17" s="32" t="s">
        <v>24</v>
      </c>
      <c r="H17" s="32" t="s">
        <v>38</v>
      </c>
      <c r="I17" s="32" t="s">
        <v>20</v>
      </c>
      <c r="J17" s="34" t="s">
        <v>21</v>
      </c>
      <c r="K17" s="35">
        <v>43892</v>
      </c>
      <c r="L17" s="35">
        <v>43892</v>
      </c>
      <c r="M17" s="35">
        <v>43983</v>
      </c>
      <c r="N17" s="33">
        <f t="shared" si="2"/>
        <v>588235294.11764705</v>
      </c>
      <c r="O17" s="33">
        <v>500000000</v>
      </c>
      <c r="P17" s="33">
        <f>N17-O17</f>
        <v>88235294.117647052</v>
      </c>
      <c r="Q17" s="34" t="s">
        <v>22</v>
      </c>
      <c r="R17" s="34" t="s">
        <v>67</v>
      </c>
      <c r="S17" s="36" t="s">
        <v>69</v>
      </c>
    </row>
    <row r="18" spans="2:19" ht="80.25" customHeight="1" thickBot="1" x14ac:dyDescent="0.3">
      <c r="B18" s="135"/>
      <c r="C18" s="100" t="s">
        <v>94</v>
      </c>
      <c r="D18" s="57" t="s">
        <v>95</v>
      </c>
      <c r="E18" s="99">
        <v>155</v>
      </c>
      <c r="F18" s="130" t="s">
        <v>96</v>
      </c>
      <c r="G18" s="100" t="s">
        <v>24</v>
      </c>
      <c r="H18" s="100" t="s">
        <v>97</v>
      </c>
      <c r="I18" s="100" t="s">
        <v>20</v>
      </c>
      <c r="J18" s="105" t="s">
        <v>25</v>
      </c>
      <c r="K18" s="102">
        <v>44180</v>
      </c>
      <c r="L18" s="102">
        <v>44180</v>
      </c>
      <c r="M18" s="102">
        <v>44377</v>
      </c>
      <c r="N18" s="103">
        <f t="shared" si="2"/>
        <v>58823529.411764711</v>
      </c>
      <c r="O18" s="103">
        <v>50000000</v>
      </c>
      <c r="P18" s="103">
        <f>N18-O18</f>
        <v>8823529.4117647111</v>
      </c>
      <c r="Q18" s="105" t="s">
        <v>22</v>
      </c>
      <c r="R18" s="105" t="s">
        <v>67</v>
      </c>
      <c r="S18" s="106" t="s">
        <v>23</v>
      </c>
    </row>
    <row r="19" spans="2:19" s="5" customFormat="1" ht="87" customHeight="1" x14ac:dyDescent="0.25">
      <c r="B19" s="183">
        <v>4</v>
      </c>
      <c r="C19" s="190" t="s">
        <v>65</v>
      </c>
      <c r="D19" s="189" t="s">
        <v>37</v>
      </c>
      <c r="E19" s="119">
        <v>138</v>
      </c>
      <c r="F19" s="120" t="s">
        <v>62</v>
      </c>
      <c r="G19" s="120" t="s">
        <v>63</v>
      </c>
      <c r="H19" s="121" t="s">
        <v>64</v>
      </c>
      <c r="I19" s="120" t="s">
        <v>30</v>
      </c>
      <c r="J19" s="122" t="s">
        <v>21</v>
      </c>
      <c r="K19" s="123">
        <v>43892</v>
      </c>
      <c r="L19" s="123">
        <v>43892</v>
      </c>
      <c r="M19" s="123">
        <v>44046</v>
      </c>
      <c r="N19" s="124">
        <f>O19/0.85</f>
        <v>117647058.82352942</v>
      </c>
      <c r="O19" s="124">
        <v>100000000</v>
      </c>
      <c r="P19" s="124">
        <f t="shared" ref="P19" si="5">N19-O19</f>
        <v>17647058.823529422</v>
      </c>
      <c r="Q19" s="125" t="s">
        <v>22</v>
      </c>
      <c r="R19" s="126" t="s">
        <v>53</v>
      </c>
      <c r="S19" s="127" t="s">
        <v>23</v>
      </c>
    </row>
    <row r="20" spans="2:19" s="5" customFormat="1" ht="63.75" customHeight="1" x14ac:dyDescent="0.25">
      <c r="B20" s="193"/>
      <c r="C20" s="191"/>
      <c r="D20" s="172"/>
      <c r="E20" s="59">
        <v>142</v>
      </c>
      <c r="F20" s="27" t="s">
        <v>24</v>
      </c>
      <c r="G20" s="27" t="s">
        <v>50</v>
      </c>
      <c r="H20" s="54" t="s">
        <v>51</v>
      </c>
      <c r="I20" s="27" t="s">
        <v>52</v>
      </c>
      <c r="J20" s="55" t="s">
        <v>25</v>
      </c>
      <c r="K20" s="84">
        <v>43892</v>
      </c>
      <c r="L20" s="84">
        <v>43892</v>
      </c>
      <c r="M20" s="31">
        <v>44256</v>
      </c>
      <c r="N20" s="128">
        <v>210000000</v>
      </c>
      <c r="O20" s="128">
        <v>50000000</v>
      </c>
      <c r="P20" s="128">
        <v>160000000</v>
      </c>
      <c r="Q20" s="56" t="s">
        <v>22</v>
      </c>
      <c r="R20" s="29" t="s">
        <v>53</v>
      </c>
      <c r="S20" s="30" t="s">
        <v>23</v>
      </c>
    </row>
    <row r="21" spans="2:19" s="5" customFormat="1" ht="50.1" customHeight="1" x14ac:dyDescent="0.25">
      <c r="B21" s="193"/>
      <c r="C21" s="191"/>
      <c r="D21" s="166" t="s">
        <v>31</v>
      </c>
      <c r="E21" s="67">
        <v>110</v>
      </c>
      <c r="F21" s="68" t="s">
        <v>70</v>
      </c>
      <c r="G21" s="68" t="s">
        <v>71</v>
      </c>
      <c r="H21" s="69" t="s">
        <v>72</v>
      </c>
      <c r="I21" s="68" t="s">
        <v>30</v>
      </c>
      <c r="J21" s="70" t="s">
        <v>25</v>
      </c>
      <c r="K21" s="71">
        <v>43040</v>
      </c>
      <c r="L21" s="71">
        <v>43070</v>
      </c>
      <c r="M21" s="71">
        <v>44377</v>
      </c>
      <c r="N21" s="66">
        <f>O21/1</f>
        <v>40000000</v>
      </c>
      <c r="O21" s="72">
        <v>40000000</v>
      </c>
      <c r="P21" s="72">
        <v>0</v>
      </c>
      <c r="Q21" s="73" t="s">
        <v>22</v>
      </c>
      <c r="R21" s="74" t="s">
        <v>73</v>
      </c>
      <c r="S21" s="75" t="s">
        <v>23</v>
      </c>
    </row>
    <row r="22" spans="2:19" s="6" customFormat="1" ht="50.1" customHeight="1" x14ac:dyDescent="0.25">
      <c r="B22" s="193"/>
      <c r="C22" s="191"/>
      <c r="D22" s="166"/>
      <c r="E22" s="62">
        <v>139</v>
      </c>
      <c r="F22" s="41" t="s">
        <v>24</v>
      </c>
      <c r="G22" s="41" t="s">
        <v>24</v>
      </c>
      <c r="H22" s="42" t="s">
        <v>55</v>
      </c>
      <c r="I22" s="41" t="s">
        <v>30</v>
      </c>
      <c r="J22" s="38" t="s">
        <v>25</v>
      </c>
      <c r="K22" s="39">
        <v>43864</v>
      </c>
      <c r="L22" s="39">
        <v>43864</v>
      </c>
      <c r="M22" s="84">
        <v>44137</v>
      </c>
      <c r="N22" s="43">
        <f>O22/0.85</f>
        <v>82352941.176470593</v>
      </c>
      <c r="O22" s="43">
        <v>70000000</v>
      </c>
      <c r="P22" s="43">
        <f t="shared" ref="P22:P24" si="6">N22-O22</f>
        <v>12352941.176470593</v>
      </c>
      <c r="Q22" s="44" t="s">
        <v>22</v>
      </c>
      <c r="R22" s="40" t="s">
        <v>56</v>
      </c>
      <c r="S22" s="45" t="s">
        <v>23</v>
      </c>
    </row>
    <row r="23" spans="2:19" s="5" customFormat="1" ht="50.1" customHeight="1" x14ac:dyDescent="0.25">
      <c r="B23" s="193"/>
      <c r="C23" s="191"/>
      <c r="D23" s="117" t="s">
        <v>32</v>
      </c>
      <c r="E23" s="62">
        <v>140</v>
      </c>
      <c r="F23" s="41" t="s">
        <v>57</v>
      </c>
      <c r="G23" s="41" t="s">
        <v>24</v>
      </c>
      <c r="H23" s="42" t="s">
        <v>58</v>
      </c>
      <c r="I23" s="41" t="s">
        <v>30</v>
      </c>
      <c r="J23" s="85" t="s">
        <v>21</v>
      </c>
      <c r="K23" s="39">
        <v>43892</v>
      </c>
      <c r="L23" s="39">
        <v>43892</v>
      </c>
      <c r="M23" s="84">
        <v>44046</v>
      </c>
      <c r="N23" s="43">
        <f>O23/0.85</f>
        <v>352941176.47058827</v>
      </c>
      <c r="O23" s="43">
        <v>300000000</v>
      </c>
      <c r="P23" s="43">
        <f t="shared" si="6"/>
        <v>52941176.470588267</v>
      </c>
      <c r="Q23" s="44" t="s">
        <v>22</v>
      </c>
      <c r="R23" s="40" t="s">
        <v>59</v>
      </c>
      <c r="S23" s="45" t="s">
        <v>23</v>
      </c>
    </row>
    <row r="24" spans="2:19" s="6" customFormat="1" ht="50.1" customHeight="1" thickBot="1" x14ac:dyDescent="0.3">
      <c r="B24" s="184"/>
      <c r="C24" s="192"/>
      <c r="D24" s="117" t="s">
        <v>33</v>
      </c>
      <c r="E24" s="63">
        <v>141</v>
      </c>
      <c r="F24" s="47" t="s">
        <v>24</v>
      </c>
      <c r="G24" s="47" t="s">
        <v>24</v>
      </c>
      <c r="H24" s="48" t="s">
        <v>60</v>
      </c>
      <c r="I24" s="47" t="s">
        <v>30</v>
      </c>
      <c r="J24" s="49" t="s">
        <v>25</v>
      </c>
      <c r="K24" s="50">
        <v>43864</v>
      </c>
      <c r="L24" s="50">
        <v>43864</v>
      </c>
      <c r="M24" s="50">
        <v>44137</v>
      </c>
      <c r="N24" s="51">
        <f>O24/0.6</f>
        <v>166666666.66666669</v>
      </c>
      <c r="O24" s="51">
        <v>100000000</v>
      </c>
      <c r="P24" s="51">
        <f t="shared" si="6"/>
        <v>66666666.666666687</v>
      </c>
      <c r="Q24" s="52" t="s">
        <v>22</v>
      </c>
      <c r="R24" s="53" t="s">
        <v>61</v>
      </c>
      <c r="S24" s="46" t="s">
        <v>23</v>
      </c>
    </row>
    <row r="25" spans="2:19" s="6" customFormat="1" ht="102.75" customHeight="1" x14ac:dyDescent="0.25">
      <c r="B25" s="183">
        <v>5</v>
      </c>
      <c r="C25" s="96" t="s">
        <v>34</v>
      </c>
      <c r="D25" s="97" t="s">
        <v>35</v>
      </c>
      <c r="E25" s="59">
        <v>146</v>
      </c>
      <c r="F25" s="27" t="s">
        <v>24</v>
      </c>
      <c r="G25" s="27" t="s">
        <v>24</v>
      </c>
      <c r="H25" s="54" t="s">
        <v>42</v>
      </c>
      <c r="I25" s="27" t="s">
        <v>20</v>
      </c>
      <c r="J25" s="29" t="s">
        <v>25</v>
      </c>
      <c r="K25" s="31">
        <v>43892</v>
      </c>
      <c r="L25" s="31">
        <v>43892</v>
      </c>
      <c r="M25" s="31">
        <v>44257</v>
      </c>
      <c r="N25" s="37">
        <f>O25/0.7</f>
        <v>2857142857.1428576</v>
      </c>
      <c r="O25" s="37">
        <v>2000000000</v>
      </c>
      <c r="P25" s="37">
        <f>N25-O25</f>
        <v>857142857.14285755</v>
      </c>
      <c r="Q25" s="29" t="s">
        <v>22</v>
      </c>
      <c r="R25" s="31" t="s">
        <v>54</v>
      </c>
      <c r="S25" s="58" t="s">
        <v>23</v>
      </c>
    </row>
    <row r="26" spans="2:19" s="6" customFormat="1" ht="109.5" customHeight="1" thickBot="1" x14ac:dyDescent="0.3">
      <c r="B26" s="184"/>
      <c r="C26" s="98" t="s">
        <v>81</v>
      </c>
      <c r="D26" s="57" t="s">
        <v>82</v>
      </c>
      <c r="E26" s="99">
        <v>152</v>
      </c>
      <c r="F26" s="100" t="s">
        <v>24</v>
      </c>
      <c r="G26" s="100" t="s">
        <v>83</v>
      </c>
      <c r="H26" s="100" t="s">
        <v>84</v>
      </c>
      <c r="I26" s="100" t="s">
        <v>30</v>
      </c>
      <c r="J26" s="101" t="s">
        <v>25</v>
      </c>
      <c r="K26" s="79">
        <v>44013</v>
      </c>
      <c r="L26" s="79">
        <v>44013</v>
      </c>
      <c r="M26" s="102">
        <v>44347</v>
      </c>
      <c r="N26" s="103">
        <f>O26/1</f>
        <v>500000000</v>
      </c>
      <c r="O26" s="103">
        <v>500000000</v>
      </c>
      <c r="P26" s="103">
        <f>N26-O26</f>
        <v>0</v>
      </c>
      <c r="Q26" s="104" t="s">
        <v>22</v>
      </c>
      <c r="R26" s="105" t="s">
        <v>85</v>
      </c>
      <c r="S26" s="106" t="s">
        <v>23</v>
      </c>
    </row>
    <row r="27" spans="2:19" x14ac:dyDescent="0.25">
      <c r="B27" s="11"/>
      <c r="C27" s="13"/>
      <c r="D27" s="24"/>
      <c r="E27" s="12"/>
      <c r="F27" s="13"/>
      <c r="G27" s="13"/>
      <c r="H27" s="14"/>
      <c r="I27" s="13"/>
      <c r="J27" s="15"/>
      <c r="K27" s="16"/>
      <c r="L27" s="16"/>
      <c r="M27" s="16"/>
      <c r="N27" s="17"/>
      <c r="O27" s="17"/>
      <c r="P27" s="17"/>
      <c r="Q27" s="15"/>
      <c r="R27" s="16"/>
      <c r="S27" s="16"/>
    </row>
    <row r="28" spans="2:19" ht="15.75" customHeight="1" x14ac:dyDescent="0.25">
      <c r="C28" s="174" t="s">
        <v>36</v>
      </c>
      <c r="D28" s="174"/>
      <c r="E28" s="174"/>
      <c r="F28" s="174"/>
      <c r="G28" s="174"/>
    </row>
    <row r="29" spans="2:19" ht="15.75" customHeight="1" thickBot="1" x14ac:dyDescent="0.3">
      <c r="C29" s="173" t="s">
        <v>93</v>
      </c>
      <c r="D29" s="173"/>
      <c r="E29" s="173"/>
      <c r="F29" s="173"/>
      <c r="G29" s="22"/>
      <c r="M29" s="10"/>
      <c r="N29" s="20"/>
      <c r="O29" s="20"/>
    </row>
    <row r="30" spans="2:19" ht="15.75" customHeight="1" thickBot="1" x14ac:dyDescent="0.3">
      <c r="C30" s="76"/>
      <c r="D30" s="83" t="s">
        <v>74</v>
      </c>
      <c r="J30" s="10"/>
      <c r="K30" s="10"/>
      <c r="L30" s="10"/>
      <c r="M30" s="10"/>
      <c r="N30" s="20"/>
      <c r="O30" s="20"/>
      <c r="P30" s="20"/>
    </row>
    <row r="31" spans="2:19" x14ac:dyDescent="0.25">
      <c r="J31" s="10"/>
      <c r="K31" s="10"/>
      <c r="L31" s="10"/>
      <c r="M31" s="10"/>
      <c r="N31" s="20"/>
      <c r="O31" s="20"/>
      <c r="P31" s="20"/>
      <c r="R31" s="10"/>
    </row>
    <row r="32" spans="2:19" x14ac:dyDescent="0.25">
      <c r="J32" s="10"/>
      <c r="K32" s="10"/>
      <c r="L32" s="10"/>
      <c r="M32" s="10"/>
      <c r="N32" s="21"/>
      <c r="O32" s="20"/>
      <c r="P32" s="20"/>
    </row>
  </sheetData>
  <mergeCells count="35">
    <mergeCell ref="C29:F29"/>
    <mergeCell ref="C28:G28"/>
    <mergeCell ref="B5:B6"/>
    <mergeCell ref="C5:C6"/>
    <mergeCell ref="D5:D6"/>
    <mergeCell ref="E5:E6"/>
    <mergeCell ref="B25:B26"/>
    <mergeCell ref="B7:B13"/>
    <mergeCell ref="D11:D13"/>
    <mergeCell ref="D15:D16"/>
    <mergeCell ref="D19:D20"/>
    <mergeCell ref="C19:C24"/>
    <mergeCell ref="B19:B24"/>
    <mergeCell ref="Q5:Q6"/>
    <mergeCell ref="D21:D22"/>
    <mergeCell ref="C15:C17"/>
    <mergeCell ref="F5:F6"/>
    <mergeCell ref="C8:C13"/>
    <mergeCell ref="D8:D10"/>
    <mergeCell ref="R5:R6"/>
    <mergeCell ref="B15:B18"/>
    <mergeCell ref="B2:S3"/>
    <mergeCell ref="B4:D4"/>
    <mergeCell ref="F4:I4"/>
    <mergeCell ref="J4:Q4"/>
    <mergeCell ref="R4:S4"/>
    <mergeCell ref="S5:S6"/>
    <mergeCell ref="G5:G6"/>
    <mergeCell ref="H5:H6"/>
    <mergeCell ref="I5:I6"/>
    <mergeCell ref="J5:J6"/>
    <mergeCell ref="K5:K6"/>
    <mergeCell ref="L5:L6"/>
    <mergeCell ref="M5:M6"/>
    <mergeCell ref="N5:P5"/>
  </mergeCells>
  <printOptions horizontalCentered="1"/>
  <pageMargins left="3.937007874015748E-2" right="3.937007874015748E-2" top="0.19685039370078741" bottom="0.19685039370078741" header="0.11811023622047245" footer="0.11811023622047245"/>
  <pageSetup paperSize="8" scale="48" orientation="landscape" r:id="rId1"/>
  <colBreaks count="1" manualBreakCount="1">
    <brk id="19" max="1048575" man="1"/>
  </colBreaks>
  <ignoredErrors>
    <ignoredError sqref="F10 F8" twoDigitTextYear="1"/>
    <ignoredError sqref="N16 N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Harmonogram2020</vt:lpstr>
      <vt:lpstr>Harmonogram2020!Názvy_tisku</vt:lpstr>
      <vt:lpstr>Harmonogram2020!Oblast_tisku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Řeháková Andrea</cp:lastModifiedBy>
  <cp:lastPrinted>2020-09-02T08:38:21Z</cp:lastPrinted>
  <dcterms:created xsi:type="dcterms:W3CDTF">2016-08-30T13:12:28Z</dcterms:created>
  <dcterms:modified xsi:type="dcterms:W3CDTF">2020-12-18T14:10:46Z</dcterms:modified>
</cp:coreProperties>
</file>