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sykora\AppData\Local\Microsoft\Windows\INetCache\Content.Outlook\60BBQ8NU\"/>
    </mc:Choice>
  </mc:AlternateContent>
  <xr:revisionPtr revIDLastSave="0" documentId="13_ncr:1_{5A20085D-3E65-4C8A-AC2B-D781D80D7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OPŽP'!$B$4:$Z$25</definedName>
    <definedName name="_ftn1" localSheetId="0">'Harmonogram výzev OPŽP'!$J$23</definedName>
    <definedName name="_ftn2" localSheetId="0">'Harmonogram výzev OPŽP'!$J$24</definedName>
    <definedName name="_ftn3" localSheetId="0">'Harmonogram výzev OPŽP'!$J$25</definedName>
    <definedName name="_ftnref1" localSheetId="0">'Harmonogram výzev OPŽP'!$J$20</definedName>
    <definedName name="_ftnref2" localSheetId="0">'Harmonogram výzev OPŽP'!$J$21</definedName>
    <definedName name="_ftnref3" localSheetId="0">'Harmonogram výzev OPŽP'!#REF!</definedName>
    <definedName name="_Hlk94256442" localSheetId="0">'Harmonogram výzev OPŽP'!$J$20</definedName>
    <definedName name="_xlnm.Print_Titles" localSheetId="0">'Harmonogram výzev OPŽP'!$3:$5</definedName>
    <definedName name="_xlnm.Print_Area" localSheetId="0">'Harmonogram výzev OPŽP'!$1:$32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S17" i="1" s="1"/>
  <c r="Q15" i="1"/>
  <c r="S15" i="1" s="1"/>
  <c r="Q13" i="1"/>
  <c r="S13" i="1" s="1"/>
  <c r="Q11" i="1"/>
  <c r="S11" i="1" s="1"/>
  <c r="Q8" i="1"/>
  <c r="S7" i="1"/>
  <c r="Q7" i="1"/>
  <c r="Q10" i="1" l="1"/>
  <c r="S10" i="1" s="1"/>
  <c r="Q9" i="1"/>
  <c r="S9" i="1" s="1"/>
  <c r="Q24" i="1" l="1"/>
  <c r="S24" i="1" s="1"/>
</calcChain>
</file>

<file path=xl/sharedStrings.xml><?xml version="1.0" encoding="utf-8"?>
<sst xmlns="http://schemas.openxmlformats.org/spreadsheetml/2006/main" count="377" uniqueCount="176">
  <si>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</si>
  <si>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</si>
  <si>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</si>
  <si>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</si>
  <si>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</si>
  <si>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</si>
  <si>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</si>
  <si>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</si>
  <si>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</si>
  <si>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</si>
  <si>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</si>
  <si>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</si>
  <si>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</si>
  <si>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</si>
  <si>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</si>
  <si>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</si>
  <si>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</si>
  <si>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</si>
  <si>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</si>
  <si>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</si>
  <si>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</si>
  <si>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</si>
  <si>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</si>
  <si>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</si>
  <si>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</si>
  <si>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</si>
  <si>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</si>
  <si>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</si>
  <si>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</si>
  <si>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</si>
  <si>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</si>
  <si>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</si>
  <si>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</si>
  <si>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</si>
  <si>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</si>
  <si>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</si>
  <si>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</si>
  <si>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</si>
  <si>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</si>
  <si>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</si>
  <si>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</si>
  <si>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</si>
  <si>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</si>
  <si>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</si>
  <si>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</si>
  <si>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</si>
  <si>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</si>
  <si>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</si>
  <si>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</si>
  <si>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</si>
  <si>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</si>
  <si>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</si>
  <si>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</si>
  <si>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</si>
  <si>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</si>
  <si>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</si>
  <si>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</si>
  <si>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</si>
  <si>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</si>
  <si>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</si>
  <si>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</si>
  <si>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</si>
  <si>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</si>
  <si>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</si>
  <si>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</si>
  <si>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</si>
  <si>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</si>
  <si>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</si>
  <si>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</si>
  <si>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</si>
  <si>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</si>
  <si>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</si>
  <si>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</si>
  <si>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</si>
  <si>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</si>
  <si>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</si>
  <si>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</si>
  <si>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</si>
  <si>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 xml:space="preserve">MŽP_84. výzva, SC 1.3, opatření 1.3.1, průběžná </t>
  </si>
  <si>
    <t>v rámci 1.3.1:
•	Aktivita 1.3.1.4 Zakládání a obnova veřejné sídelní zeleně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</si>
  <si>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</si>
  <si>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</si>
  <si>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</si>
  <si>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</si>
  <si>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</si>
  <si>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</si>
  <si>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</si>
  <si>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</si>
  <si>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</si>
  <si>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>1.3.8</t>
  </si>
  <si>
    <t>Obnova stability svahů, stabilizace a sanace extrémních svahových nestabilit vzniklých v důsledku přírodních jevů</t>
  </si>
  <si>
    <t>1.6.1</t>
  </si>
  <si>
    <t>Podpora přírodních stanovišť a druhů a péče o nejcennější části přírody a krajiny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</si>
  <si>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</si>
  <si>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</si>
  <si>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</si>
  <si>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</si>
  <si>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</si>
  <si>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</si>
  <si>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</si>
  <si>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</si>
  <si>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</si>
  <si>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</si>
  <si>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</si>
  <si>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</si>
  <si>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</si>
  <si>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</si>
  <si>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Míra podpory dle PrŽaP21+/výzvy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</si>
  <si>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</si>
  <si>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</si>
  <si>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 xml:space="preserve"> Max 85%  s výjimkami dle textu výzvy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</si>
  <si>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823 529 412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</si>
  <si>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700 000 000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</si>
  <si>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</si>
  <si>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083</t>
  </si>
  <si>
    <t>084</t>
  </si>
  <si>
    <t>086</t>
  </si>
  <si>
    <t>088</t>
  </si>
  <si>
    <t>092</t>
  </si>
  <si>
    <t>093</t>
  </si>
  <si>
    <t>095</t>
  </si>
  <si>
    <t>098</t>
  </si>
  <si>
    <t>1.3.9</t>
  </si>
  <si>
    <t xml:space="preserve">Investice do modernizace vzdělávacích environmentálních center zaměřených na změnu klimatu </t>
  </si>
  <si>
    <t>1.5</t>
  </si>
  <si>
    <t>v souladu s PrŽaP ke dni vyhlášení výzvy a dle textu výzvy</t>
  </si>
  <si>
    <t>101</t>
  </si>
  <si>
    <t>MŽP_101. výzva, SC 1.1, průběžná na komplexní projekty pro MRR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</si>
  <si>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</si>
  <si>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</si>
  <si>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Komplexní projekty: podpora revitalizace budov veřejného sektoru s cílem snížení konečné spotřeby energie a úspory primární energie z neobnovitelných zdrojů, podpory OZE a zlepšení kvality vnitřního prostředí budov.  </t>
  </si>
  <si>
    <t>ZMV - jednotkové náklady</t>
  </si>
  <si>
    <t>102</t>
  </si>
  <si>
    <t>MŽP_102. výzva, SC 1.1, průběžná na komplexní projekty pro PR</t>
  </si>
  <si>
    <t>Zelenější, nízkouhlíková Evropa díky podpoře přechodu na čistou a spravedlivou energii, zelených a modrých investic, oběhového hospodářství, přizpůsobení se změnám klimatu a prevence řízení rizik</t>
  </si>
  <si>
    <t>1.2</t>
  </si>
  <si>
    <t>Podpora energie z obnovitelných zdrojů v souladu se směrnicí (EU) 2018/2001, včetně kritérií udržitelnosti stanovených v uvedené směrnici</t>
  </si>
  <si>
    <t>103</t>
  </si>
  <si>
    <t>MŽP_103. výzva, SC 1.2, Opatření 1.2.1</t>
  </si>
  <si>
    <t>1.2.1</t>
  </si>
  <si>
    <t>Výstavba a rekonstrukce obnovitelných zdrojů energie pro veřejné budovy</t>
  </si>
  <si>
    <t xml:space="preserve">•	Výměna zdroje pro vytápění, chlazení nebo přípravu teplé vody využívajícího fosilní paliva nebo elektrickou energii za: 
-	tepelné čerpadlo, 
-	kotel na biomasu,
-	zařízení pro kombinovanou výrobu elektřiny a tepla či chladu využívající OZE. 
	•	Součástí projektu může být i rekonstrukce otopné soustavy.  
•	Instalace solárně – termických systémů. 
•	Rekonstrukce, či výměna stávajícího OZE za OZE. 
•	Zavedení energetického managementu včetně řídícího softwaru a měřících a řídících prvků pro optimalizaci výroby a spotřeby energie.     </t>
  </si>
  <si>
    <t xml:space="preserve">Území ČR, vyjma hl. m. Prahy </t>
  </si>
  <si>
    <t>výzva vyhlášená v předešlých letech, která pokračuje do roku 2026, příp. dále</t>
  </si>
  <si>
    <t>104</t>
  </si>
  <si>
    <t xml:space="preserve">MŽP_104. výzva, SC 1.3, opatření 1.3.1, průběžná </t>
  </si>
  <si>
    <t>Podpora přírodě blízkých opatření v krajině a sídlech – FS</t>
  </si>
  <si>
    <t>V rámci 1.3.1:
•	Aktivita 1.3.1.1 Tvorba nových a obnova stávajících přírodě blízkých vodních prvků v krajině včetně sídel
•	Aktivita 1.3.1.2 Tvorba nových a obnova stávajících vegetačních prvků a struktur, včetně opatření proti vodní a větrné erozi
-	Podaktivita 1.3.1.2.1 Vegetační krajinné prvky (včetně skladebných prvků ÚSES)
•	Aktivita 1.3.1.5 Odstranění či eliminace negativních funkcí odvodňovacích zařízení v krajině</t>
  </si>
  <si>
    <t>Přechodové regiony** 
Hlavní město Praha</t>
  </si>
  <si>
    <t>105</t>
  </si>
  <si>
    <t xml:space="preserve">MŽP_105. výzva, SC 1.3, opatření 1.3.4, průběžná </t>
  </si>
  <si>
    <t>max. 70 % s výjimkami dle textu výzvy</t>
  </si>
  <si>
    <t>106</t>
  </si>
  <si>
    <t xml:space="preserve">MŽP_106. výzva, SC 1.3, opatření 1.3.8, průběžná </t>
  </si>
  <si>
    <t>• Stabilizování a sanace svahových nestabilit ohrožujících zdraví, majetek a bezpečnost, které jsou evidovány a kategorizovány v „Registru svahových deformací“,
• Stabilizování a sanace skalních řícení ohrožujících zdraví, majetek a bezpečnost, která jsou evidována a kategorizována v „Registru svahových deformací“.</t>
  </si>
  <si>
    <t xml:space="preserve">max. 80 % </t>
  </si>
  <si>
    <t>107</t>
  </si>
  <si>
    <t>MŽP_107. výzva, SC 1.3, opatření 1.3.9, kolová</t>
  </si>
  <si>
    <t>Vybavení a pomůcky pro exteriér a interiér, včetně terénních úprav exteriérů</t>
  </si>
  <si>
    <t>kolová</t>
  </si>
  <si>
    <t>108</t>
  </si>
  <si>
    <t xml:space="preserve">MŽP_108. výzva, SC 1.3, opatření 1.3.10, průběžná </t>
  </si>
  <si>
    <t>1.3.10</t>
  </si>
  <si>
    <t>Prevence a řízení antropogenních rizik</t>
  </si>
  <si>
    <t>Pořízení infrastruktury a vybavení pro zkvalitnění monitoringu životního prostředí, zefektivnění kontrolních procesů a zdokonalení prevence a řízení procesů při předcházení vzniku rizik souvisejících s lidskou, zemědělskou či průmyslovou činností.</t>
  </si>
  <si>
    <t xml:space="preserve">• organizační složky státu
• veřejnoprávní instituce
• veřejné výzkumné instituce a výzkumné organizace
• orgány státní správy a samosprávy s působností v oblasti ŽP </t>
  </si>
  <si>
    <t>max. 85%</t>
  </si>
  <si>
    <t xml:space="preserve">
100 % - 60 %</t>
  </si>
  <si>
    <t xml:space="preserve">Výzva je do harmonogramu výzev zařazena v kratším termínu, než je stanoveno v Metodickém pokynu Výzvy, hodnocení a výběr projektů v období 2021-2027 a to především s ohledem na připravenost plánovaných projektů. Předmětná výzva rovněž navazuje na výzvu č. 100 OPŽP, která byla velmi rychle naplněna.  </t>
  </si>
  <si>
    <t>Posilování ochrany a zachování přírody, biologické rozmanitosti a zelené infrastruktury, a to i v městských oblastech, a snižování všech forem znečištění</t>
  </si>
  <si>
    <t>1.6</t>
  </si>
  <si>
    <t>162 500 000***</t>
  </si>
  <si>
    <t>130 000 000***</t>
  </si>
  <si>
    <t>32 500 000***</t>
  </si>
  <si>
    <t xml:space="preserve">*** Plánovaná alokace se může snížit v souvislosti s aktuálně vyhodnocovanou výzvou č. 99 na stejné opatření. 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</si>
  <si>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2026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09.03.2026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</si>
</sst>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261">
    <xf numFmtId="0" fontId="0" fillId="0" borderId="0" xfId="0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18" fillId="8" borderId="0" xfId="0" applyFont="1" applyFill="1"/>
    <xf numFmtId="0" fontId="19" fillId="9" borderId="19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20" fillId="0" borderId="19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8" borderId="0" xfId="0" applyFont="1" applyFill="1" applyAlignment="1">
      <alignment wrapText="1"/>
    </xf>
    <xf numFmtId="3" fontId="34" fillId="12" borderId="12" xfId="0" applyNumberFormat="1" applyFont="1" applyFill="1" applyBorder="1" applyAlignment="1">
      <alignment horizontal="center" vertical="center" wrapText="1"/>
    </xf>
    <xf numFmtId="49" fontId="20" fillId="12" borderId="11" xfId="0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49" fontId="20" fillId="12" borderId="32" xfId="0" applyNumberFormat="1" applyFont="1" applyFill="1" applyBorder="1" applyAlignment="1">
      <alignment horizontal="center" vertical="center" wrapText="1"/>
    </xf>
    <xf numFmtId="49" fontId="20" fillId="12" borderId="22" xfId="0" applyNumberFormat="1" applyFont="1" applyFill="1" applyBorder="1" applyAlignment="1">
      <alignment horizontal="left" vertical="center" wrapText="1"/>
    </xf>
    <xf numFmtId="49" fontId="20" fillId="12" borderId="22" xfId="0" applyNumberFormat="1" applyFont="1" applyFill="1" applyBorder="1" applyAlignment="1">
      <alignment horizontal="center" vertical="center" wrapText="1"/>
    </xf>
    <xf numFmtId="0" fontId="20" fillId="12" borderId="22" xfId="0" applyFont="1" applyFill="1" applyBorder="1" applyAlignment="1">
      <alignment horizontal="left" vertical="center" wrapText="1"/>
    </xf>
    <xf numFmtId="0" fontId="15" fillId="12" borderId="22" xfId="0" applyFont="1" applyFill="1" applyBorder="1" applyAlignment="1">
      <alignment horizontal="center" vertical="center" wrapText="1"/>
    </xf>
    <xf numFmtId="14" fontId="20" fillId="12" borderId="22" xfId="0" applyNumberFormat="1" applyFont="1" applyFill="1" applyBorder="1" applyAlignment="1">
      <alignment horizontal="center" vertical="center" wrapText="1"/>
    </xf>
    <xf numFmtId="3" fontId="15" fillId="12" borderId="22" xfId="0" applyNumberFormat="1" applyFont="1" applyFill="1" applyBorder="1" applyAlignment="1">
      <alignment horizontal="center" vertical="center" wrapText="1"/>
    </xf>
    <xf numFmtId="3" fontId="34" fillId="12" borderId="22" xfId="0" applyNumberFormat="1" applyFont="1" applyFill="1" applyBorder="1" applyAlignment="1">
      <alignment horizontal="center" vertical="center" wrapText="1"/>
    </xf>
    <xf numFmtId="0" fontId="34" fillId="12" borderId="22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 wrapText="1"/>
    </xf>
    <xf numFmtId="0" fontId="14" fillId="0" borderId="0" xfId="0" applyFont="1"/>
    <xf numFmtId="0" fontId="14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1" fillId="8" borderId="0" xfId="0" applyFont="1" applyFill="1"/>
    <xf numFmtId="0" fontId="11" fillId="0" borderId="0" xfId="0" applyFont="1"/>
    <xf numFmtId="14" fontId="11" fillId="8" borderId="19" xfId="0" applyNumberFormat="1" applyFont="1" applyFill="1" applyBorder="1" applyAlignment="1">
      <alignment horizontal="center" vertical="center"/>
    </xf>
    <xf numFmtId="49" fontId="11" fillId="8" borderId="19" xfId="0" applyNumberFormat="1" applyFont="1" applyFill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7" fillId="0" borderId="0" xfId="0" applyFont="1"/>
    <xf numFmtId="49" fontId="20" fillId="0" borderId="34" xfId="0" applyNumberFormat="1" applyFont="1" applyBorder="1" applyAlignment="1">
      <alignment horizontal="center" vertical="center" wrapText="1"/>
    </xf>
    <xf numFmtId="0" fontId="5" fillId="0" borderId="34" xfId="1" applyBorder="1" applyAlignment="1">
      <alignment horizontal="center" vertical="center" wrapText="1"/>
    </xf>
    <xf numFmtId="49" fontId="5" fillId="0" borderId="34" xfId="1" applyNumberFormat="1" applyBorder="1" applyAlignment="1">
      <alignment horizontal="center" vertical="center" wrapText="1"/>
    </xf>
    <xf numFmtId="0" fontId="5" fillId="0" borderId="34" xfId="1" applyBorder="1" applyAlignment="1">
      <alignment vertical="center" wrapText="1"/>
    </xf>
    <xf numFmtId="0" fontId="20" fillId="0" borderId="34" xfId="0" applyFont="1" applyBorder="1" applyAlignment="1">
      <alignment horizontal="center" vertical="center" wrapText="1"/>
    </xf>
    <xf numFmtId="14" fontId="20" fillId="0" borderId="34" xfId="0" applyNumberFormat="1" applyFont="1" applyBorder="1" applyAlignment="1">
      <alignment horizontal="center" vertical="center" wrapText="1"/>
    </xf>
    <xf numFmtId="9" fontId="5" fillId="0" borderId="34" xfId="1" applyNumberFormat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3" fontId="25" fillId="0" borderId="21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3" fontId="20" fillId="8" borderId="14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5" fillId="0" borderId="12" xfId="1" applyBorder="1" applyAlignment="1">
      <alignment horizontal="center" vertical="center" wrapText="1"/>
    </xf>
    <xf numFmtId="49" fontId="5" fillId="0" borderId="12" xfId="1" applyNumberFormat="1" applyBorder="1" applyAlignment="1">
      <alignment horizontal="center" vertical="center" wrapText="1"/>
    </xf>
    <xf numFmtId="0" fontId="5" fillId="0" borderId="12" xfId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9" fontId="5" fillId="0" borderId="12" xfId="1" applyNumberForma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4" fontId="20" fillId="0" borderId="15" xfId="0" applyNumberFormat="1" applyFont="1" applyBorder="1" applyAlignment="1">
      <alignment horizontal="center" vertical="center" wrapText="1"/>
    </xf>
    <xf numFmtId="3" fontId="20" fillId="0" borderId="15" xfId="0" applyNumberFormat="1" applyFont="1" applyBorder="1" applyAlignment="1">
      <alignment horizontal="center" vertical="center" wrapText="1"/>
    </xf>
    <xf numFmtId="3" fontId="20" fillId="8" borderId="15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5" fillId="0" borderId="0" xfId="0" applyFont="1"/>
    <xf numFmtId="0" fontId="34" fillId="12" borderId="13" xfId="0" applyFont="1" applyFill="1" applyBorder="1" applyAlignment="1">
      <alignment horizontal="center" vertical="center"/>
    </xf>
    <xf numFmtId="49" fontId="20" fillId="12" borderId="41" xfId="0" applyNumberFormat="1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vertical="center" wrapText="1"/>
    </xf>
    <xf numFmtId="49" fontId="14" fillId="12" borderId="22" xfId="0" applyNumberFormat="1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14" fontId="14" fillId="12" borderId="22" xfId="0" applyNumberFormat="1" applyFont="1" applyFill="1" applyBorder="1" applyAlignment="1">
      <alignment horizontal="center" vertical="center" wrapText="1"/>
    </xf>
    <xf numFmtId="9" fontId="14" fillId="12" borderId="22" xfId="0" applyNumberFormat="1" applyFont="1" applyFill="1" applyBorder="1" applyAlignment="1">
      <alignment horizontal="center" vertical="center" wrapText="1"/>
    </xf>
    <xf numFmtId="0" fontId="14" fillId="12" borderId="29" xfId="0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vertical="center" wrapText="1"/>
    </xf>
    <xf numFmtId="49" fontId="14" fillId="12" borderId="9" xfId="0" applyNumberFormat="1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vertical="center" wrapText="1"/>
    </xf>
    <xf numFmtId="0" fontId="14" fillId="12" borderId="9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14" fontId="14" fillId="12" borderId="12" xfId="0" applyNumberFormat="1" applyFont="1" applyFill="1" applyBorder="1" applyAlignment="1">
      <alignment horizontal="center" vertical="center" wrapText="1"/>
    </xf>
    <xf numFmtId="14" fontId="6" fillId="12" borderId="9" xfId="0" applyNumberFormat="1" applyFont="1" applyFill="1" applyBorder="1" applyAlignment="1">
      <alignment horizontal="center" vertical="center" wrapText="1"/>
    </xf>
    <xf numFmtId="9" fontId="37" fillId="12" borderId="22" xfId="0" applyNumberFormat="1" applyFont="1" applyFill="1" applyBorder="1" applyAlignment="1">
      <alignment horizontal="center" vertical="center" wrapText="1"/>
    </xf>
    <xf numFmtId="3" fontId="34" fillId="12" borderId="9" xfId="0" applyNumberFormat="1" applyFont="1" applyFill="1" applyBorder="1" applyAlignment="1">
      <alignment horizontal="center" vertical="center" wrapText="1"/>
    </xf>
    <xf numFmtId="0" fontId="34" fillId="12" borderId="12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1" fillId="12" borderId="10" xfId="0" applyFont="1" applyFill="1" applyBorder="1" applyAlignment="1">
      <alignment horizontal="center" vertical="center"/>
    </xf>
    <xf numFmtId="14" fontId="14" fillId="12" borderId="9" xfId="0" applyNumberFormat="1" applyFont="1" applyFill="1" applyBorder="1" applyAlignment="1">
      <alignment horizontal="center" vertical="center" wrapText="1"/>
    </xf>
    <xf numFmtId="9" fontId="14" fillId="12" borderId="9" xfId="0" applyNumberFormat="1" applyFont="1" applyFill="1" applyBorder="1" applyAlignment="1">
      <alignment horizontal="center" vertical="center" wrapText="1"/>
    </xf>
    <xf numFmtId="3" fontId="14" fillId="12" borderId="9" xfId="0" applyNumberFormat="1" applyFont="1" applyFill="1" applyBorder="1" applyAlignment="1">
      <alignment horizontal="center" vertical="center" wrapText="1"/>
    </xf>
    <xf numFmtId="0" fontId="34" fillId="12" borderId="9" xfId="0" applyFont="1" applyFill="1" applyBorder="1" applyAlignment="1">
      <alignment horizontal="center" vertical="center"/>
    </xf>
    <xf numFmtId="9" fontId="37" fillId="12" borderId="9" xfId="0" applyNumberFormat="1" applyFont="1" applyFill="1" applyBorder="1" applyAlignment="1">
      <alignment horizontal="center" vertical="center" wrapText="1"/>
    </xf>
    <xf numFmtId="49" fontId="11" fillId="12" borderId="11" xfId="0" applyNumberFormat="1" applyFont="1" applyFill="1" applyBorder="1" applyAlignment="1">
      <alignment horizontal="center" vertical="center" wrapText="1"/>
    </xf>
    <xf numFmtId="49" fontId="14" fillId="12" borderId="12" xfId="0" applyNumberFormat="1" applyFont="1" applyFill="1" applyBorder="1" applyAlignment="1">
      <alignment horizontal="left" vertical="center" wrapText="1"/>
    </xf>
    <xf numFmtId="0" fontId="14" fillId="12" borderId="10" xfId="0" applyFont="1" applyFill="1" applyBorder="1" applyAlignment="1">
      <alignment horizontal="center" vertical="center" wrapText="1"/>
    </xf>
    <xf numFmtId="49" fontId="11" fillId="12" borderId="6" xfId="0" applyNumberFormat="1" applyFont="1" applyFill="1" applyBorder="1" applyAlignment="1">
      <alignment horizontal="center" vertical="center" wrapText="1"/>
    </xf>
    <xf numFmtId="49" fontId="14" fillId="12" borderId="9" xfId="0" applyNumberFormat="1" applyFont="1" applyFill="1" applyBorder="1" applyAlignment="1">
      <alignment horizontal="left" vertical="center" wrapText="1"/>
    </xf>
    <xf numFmtId="49" fontId="20" fillId="12" borderId="36" xfId="0" applyNumberFormat="1" applyFont="1" applyFill="1" applyBorder="1" applyAlignment="1">
      <alignment horizontal="center" vertical="center" wrapText="1"/>
    </xf>
    <xf numFmtId="49" fontId="20" fillId="12" borderId="34" xfId="0" applyNumberFormat="1" applyFont="1" applyFill="1" applyBorder="1" applyAlignment="1">
      <alignment horizontal="left" vertical="center" wrapText="1"/>
    </xf>
    <xf numFmtId="49" fontId="20" fillId="12" borderId="34" xfId="0" applyNumberFormat="1" applyFont="1" applyFill="1" applyBorder="1" applyAlignment="1">
      <alignment horizontal="center" vertical="center" wrapText="1"/>
    </xf>
    <xf numFmtId="0" fontId="20" fillId="12" borderId="34" xfId="0" applyFont="1" applyFill="1" applyBorder="1" applyAlignment="1">
      <alignment vertical="center" wrapText="1"/>
    </xf>
    <xf numFmtId="0" fontId="20" fillId="12" borderId="34" xfId="0" applyFont="1" applyFill="1" applyBorder="1" applyAlignment="1">
      <alignment horizontal="center" vertical="center" wrapText="1"/>
    </xf>
    <xf numFmtId="14" fontId="20" fillId="12" borderId="34" xfId="0" applyNumberFormat="1" applyFont="1" applyFill="1" applyBorder="1" applyAlignment="1">
      <alignment horizontal="center" vertical="center" wrapText="1"/>
    </xf>
    <xf numFmtId="9" fontId="20" fillId="12" borderId="34" xfId="0" applyNumberFormat="1" applyFont="1" applyFill="1" applyBorder="1" applyAlignment="1">
      <alignment horizontal="center" vertical="center" wrapText="1"/>
    </xf>
    <xf numFmtId="3" fontId="20" fillId="12" borderId="34" xfId="0" applyNumberFormat="1" applyFont="1" applyFill="1" applyBorder="1" applyAlignment="1">
      <alignment horizontal="center" vertical="center" wrapText="1"/>
    </xf>
    <xf numFmtId="0" fontId="25" fillId="12" borderId="34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0" fontId="20" fillId="12" borderId="37" xfId="0" applyFont="1" applyFill="1" applyBorder="1" applyAlignment="1">
      <alignment horizontal="center" vertical="center" wrapText="1"/>
    </xf>
    <xf numFmtId="49" fontId="11" fillId="12" borderId="33" xfId="0" applyNumberFormat="1" applyFont="1" applyFill="1" applyBorder="1" applyAlignment="1">
      <alignment horizontal="center" vertical="center" wrapText="1"/>
    </xf>
    <xf numFmtId="49" fontId="14" fillId="12" borderId="21" xfId="0" applyNumberFormat="1" applyFont="1" applyFill="1" applyBorder="1" applyAlignment="1">
      <alignment horizontal="left" vertical="center" wrapText="1"/>
    </xf>
    <xf numFmtId="49" fontId="14" fillId="12" borderId="21" xfId="0" applyNumberFormat="1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left" vertical="center" wrapText="1"/>
    </xf>
    <xf numFmtId="0" fontId="14" fillId="12" borderId="21" xfId="0" applyFont="1" applyFill="1" applyBorder="1" applyAlignment="1">
      <alignment horizontal="center" vertical="center" wrapText="1"/>
    </xf>
    <xf numFmtId="14" fontId="14" fillId="12" borderId="21" xfId="0" applyNumberFormat="1" applyFont="1" applyFill="1" applyBorder="1" applyAlignment="1">
      <alignment horizontal="center" vertical="center" wrapText="1"/>
    </xf>
    <xf numFmtId="9" fontId="14" fillId="12" borderId="21" xfId="0" applyNumberFormat="1" applyFont="1" applyFill="1" applyBorder="1" applyAlignment="1">
      <alignment horizontal="center" vertical="center" wrapText="1"/>
    </xf>
    <xf numFmtId="3" fontId="14" fillId="12" borderId="21" xfId="0" applyNumberFormat="1" applyFont="1" applyFill="1" applyBorder="1" applyAlignment="1">
      <alignment horizontal="center" vertical="center" wrapText="1"/>
    </xf>
    <xf numFmtId="3" fontId="34" fillId="12" borderId="21" xfId="0" applyNumberFormat="1" applyFont="1" applyFill="1" applyBorder="1" applyAlignment="1">
      <alignment horizontal="center" vertical="center" wrapText="1"/>
    </xf>
    <xf numFmtId="0" fontId="34" fillId="12" borderId="21" xfId="0" applyFont="1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 wrapText="1"/>
    </xf>
    <xf numFmtId="49" fontId="11" fillId="12" borderId="32" xfId="0" applyNumberFormat="1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left" vertical="center" wrapText="1"/>
    </xf>
    <xf numFmtId="0" fontId="35" fillId="12" borderId="35" xfId="0" applyFont="1" applyFill="1" applyBorder="1" applyAlignment="1">
      <alignment horizontal="justify" vertical="center"/>
    </xf>
    <xf numFmtId="0" fontId="13" fillId="12" borderId="9" xfId="0" applyFont="1" applyFill="1" applyBorder="1" applyAlignment="1">
      <alignment horizontal="center" vertical="center" wrapText="1"/>
    </xf>
    <xf numFmtId="49" fontId="12" fillId="12" borderId="9" xfId="0" applyNumberFormat="1" applyFont="1" applyFill="1" applyBorder="1" applyAlignment="1">
      <alignment horizontal="left" vertical="center" wrapText="1"/>
    </xf>
    <xf numFmtId="49" fontId="12" fillId="12" borderId="22" xfId="0" applyNumberFormat="1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left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center" vertical="center" wrapText="1"/>
    </xf>
    <xf numFmtId="14" fontId="10" fillId="12" borderId="22" xfId="0" applyNumberFormat="1" applyFont="1" applyFill="1" applyBorder="1" applyAlignment="1">
      <alignment horizontal="center" vertical="center" wrapText="1"/>
    </xf>
    <xf numFmtId="9" fontId="8" fillId="12" borderId="22" xfId="0" applyNumberFormat="1" applyFont="1" applyFill="1" applyBorder="1" applyAlignment="1">
      <alignment horizontal="center" vertical="center" wrapText="1"/>
    </xf>
    <xf numFmtId="3" fontId="12" fillId="12" borderId="22" xfId="0" applyNumberFormat="1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49" fontId="20" fillId="12" borderId="30" xfId="0" applyNumberFormat="1" applyFont="1" applyFill="1" applyBorder="1" applyAlignment="1">
      <alignment horizontal="center" vertical="center" wrapText="1"/>
    </xf>
    <xf numFmtId="49" fontId="20" fillId="12" borderId="13" xfId="0" applyNumberFormat="1" applyFont="1" applyFill="1" applyBorder="1" applyAlignment="1">
      <alignment horizontal="left" vertical="center" wrapText="1"/>
    </xf>
    <xf numFmtId="49" fontId="20" fillId="12" borderId="13" xfId="0" applyNumberFormat="1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left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center" vertical="center" wrapText="1"/>
    </xf>
    <xf numFmtId="14" fontId="20" fillId="12" borderId="13" xfId="0" applyNumberFormat="1" applyFont="1" applyFill="1" applyBorder="1" applyAlignment="1">
      <alignment horizontal="center" vertical="center" wrapText="1"/>
    </xf>
    <xf numFmtId="9" fontId="20" fillId="12" borderId="13" xfId="0" applyNumberFormat="1" applyFont="1" applyFill="1" applyBorder="1" applyAlignment="1">
      <alignment horizontal="center" vertical="center" wrapText="1"/>
    </xf>
    <xf numFmtId="3" fontId="25" fillId="12" borderId="13" xfId="0" applyNumberFormat="1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center" vertical="center" wrapText="1"/>
    </xf>
    <xf numFmtId="3" fontId="20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49" fontId="20" fillId="0" borderId="9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vertical="center" wrapText="1"/>
    </xf>
    <xf numFmtId="49" fontId="39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0" fontId="25" fillId="8" borderId="9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vertical="center" wrapText="1"/>
    </xf>
    <xf numFmtId="3" fontId="25" fillId="0" borderId="12" xfId="0" applyNumberFormat="1" applyFont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left" vertical="center" wrapText="1"/>
    </xf>
    <xf numFmtId="9" fontId="20" fillId="0" borderId="12" xfId="0" applyNumberFormat="1" applyFont="1" applyBorder="1" applyAlignment="1">
      <alignment horizontal="center" vertical="center" wrapText="1"/>
    </xf>
    <xf numFmtId="0" fontId="20" fillId="12" borderId="14" xfId="0" applyFont="1" applyFill="1" applyBorder="1" applyAlignment="1">
      <alignment vertical="center" wrapText="1"/>
    </xf>
    <xf numFmtId="49" fontId="15" fillId="12" borderId="14" xfId="0" applyNumberFormat="1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14" fontId="20" fillId="12" borderId="14" xfId="0" applyNumberFormat="1" applyFont="1" applyFill="1" applyBorder="1" applyAlignment="1">
      <alignment horizontal="center" vertical="center" wrapText="1"/>
    </xf>
    <xf numFmtId="9" fontId="20" fillId="12" borderId="14" xfId="0" applyNumberFormat="1" applyFont="1" applyFill="1" applyBorder="1" applyAlignment="1">
      <alignment horizontal="center" vertical="center" wrapText="1"/>
    </xf>
    <xf numFmtId="3" fontId="34" fillId="12" borderId="14" xfId="0" applyNumberFormat="1" applyFont="1" applyFill="1" applyBorder="1" applyAlignment="1">
      <alignment horizontal="center" vertical="center" wrapText="1"/>
    </xf>
    <xf numFmtId="3" fontId="25" fillId="12" borderId="14" xfId="0" applyNumberFormat="1" applyFont="1" applyFill="1" applyBorder="1" applyAlignment="1">
      <alignment horizontal="center" vertical="center" wrapText="1"/>
    </xf>
    <xf numFmtId="0" fontId="25" fillId="12" borderId="14" xfId="0" applyFont="1" applyFill="1" applyBorder="1" applyAlignment="1">
      <alignment horizontal="center" vertical="center"/>
    </xf>
    <xf numFmtId="0" fontId="15" fillId="12" borderId="14" xfId="0" applyFont="1" applyFill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9" fontId="20" fillId="8" borderId="9" xfId="0" applyNumberFormat="1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wrapText="1"/>
    </xf>
    <xf numFmtId="3" fontId="7" fillId="12" borderId="34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Border="1" applyAlignment="1">
      <alignment horizontal="center" vertical="center" wrapText="1"/>
    </xf>
    <xf numFmtId="0" fontId="2" fillId="0" borderId="0" xfId="0" applyFont="1"/>
    <xf numFmtId="14" fontId="40" fillId="8" borderId="9" xfId="0" applyNumberFormat="1" applyFont="1" applyFill="1" applyBorder="1" applyAlignment="1">
      <alignment horizontal="center" vertical="center" wrapText="1"/>
    </xf>
    <xf numFmtId="0" fontId="30" fillId="11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38" xfId="0" applyFont="1" applyFill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 wrapText="1"/>
    </xf>
    <xf numFmtId="0" fontId="32" fillId="10" borderId="3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49" fontId="20" fillId="0" borderId="26" xfId="0" applyNumberFormat="1" applyFont="1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center" vertical="center" wrapText="1"/>
    </xf>
    <xf numFmtId="49" fontId="22" fillId="0" borderId="2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 textRotation="90" wrapText="1"/>
    </xf>
    <xf numFmtId="49" fontId="20" fillId="0" borderId="27" xfId="0" applyNumberFormat="1" applyFont="1" applyBorder="1" applyAlignment="1">
      <alignment horizontal="center" vertical="center" textRotation="90" wrapText="1"/>
    </xf>
  </cellXfs>
  <cellStyles count="2">
    <cellStyle name="Normální" xfId="0" builtinId="0"/>
    <cellStyle name="Normální 2" xfId="1" xr:uid="{B020738A-3F49-4E3B-BFA4-FB50CBD8EE1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32"/>
  <sheetViews>
    <sheetView tabSelected="1" zoomScale="60" zoomScaleNormal="60" zoomScalePageLayoutView="4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26" ht="15.75" thickBot="1" x14ac:dyDescent="0.3"/>
    <row r="2" spans="2:26" s="9" customFormat="1" ht="43.5" customHeight="1" thickBot="1" x14ac:dyDescent="0.3">
      <c r="B2" s="207" t="s">
        <v>175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9"/>
    </row>
    <row r="3" spans="2:26" s="10" customFormat="1" ht="22.7" customHeight="1" x14ac:dyDescent="0.25">
      <c r="B3" s="220"/>
      <c r="C3" s="221"/>
      <c r="D3" s="221"/>
      <c r="E3" s="222"/>
      <c r="F3" s="13"/>
      <c r="G3" s="223" t="s">
        <v>0</v>
      </c>
      <c r="H3" s="224"/>
      <c r="I3" s="224"/>
      <c r="J3" s="224"/>
      <c r="K3" s="225"/>
      <c r="L3" s="226" t="s">
        <v>1</v>
      </c>
      <c r="M3" s="227"/>
      <c r="N3" s="227"/>
      <c r="O3" s="227"/>
      <c r="P3" s="227"/>
      <c r="Q3" s="227"/>
      <c r="R3" s="227"/>
      <c r="S3" s="227"/>
      <c r="T3" s="228"/>
      <c r="U3" s="204" t="s">
        <v>45</v>
      </c>
      <c r="V3" s="205"/>
      <c r="W3" s="205"/>
      <c r="X3" s="205"/>
      <c r="Y3" s="205"/>
      <c r="Z3" s="206"/>
    </row>
    <row r="4" spans="2:26" s="11" customFormat="1" ht="25.5" customHeight="1" x14ac:dyDescent="0.25">
      <c r="B4" s="244" t="s">
        <v>2</v>
      </c>
      <c r="C4" s="246" t="s">
        <v>3</v>
      </c>
      <c r="D4" s="247"/>
      <c r="E4" s="248" t="s">
        <v>4</v>
      </c>
      <c r="F4" s="218" t="s">
        <v>27</v>
      </c>
      <c r="G4" s="250" t="s">
        <v>5</v>
      </c>
      <c r="H4" s="251"/>
      <c r="I4" s="252" t="s">
        <v>6</v>
      </c>
      <c r="J4" s="252" t="s">
        <v>7</v>
      </c>
      <c r="K4" s="254" t="s">
        <v>8</v>
      </c>
      <c r="L4" s="216" t="s">
        <v>9</v>
      </c>
      <c r="M4" s="216" t="s">
        <v>10</v>
      </c>
      <c r="N4" s="214" t="s">
        <v>11</v>
      </c>
      <c r="O4" s="214" t="s">
        <v>12</v>
      </c>
      <c r="P4" s="214" t="s">
        <v>107</v>
      </c>
      <c r="Q4" s="214" t="s">
        <v>13</v>
      </c>
      <c r="R4" s="214"/>
      <c r="S4" s="214"/>
      <c r="T4" s="214" t="s">
        <v>14</v>
      </c>
      <c r="U4" s="210" t="s">
        <v>46</v>
      </c>
      <c r="V4" s="210" t="s">
        <v>47</v>
      </c>
      <c r="W4" s="210" t="s">
        <v>48</v>
      </c>
      <c r="X4" s="210" t="s">
        <v>49</v>
      </c>
      <c r="Y4" s="210" t="s">
        <v>50</v>
      </c>
      <c r="Z4" s="212" t="s">
        <v>51</v>
      </c>
    </row>
    <row r="5" spans="2:26" s="4" customFormat="1" ht="48.2" customHeight="1" thickBot="1" x14ac:dyDescent="0.3">
      <c r="B5" s="245"/>
      <c r="C5" s="17" t="s">
        <v>15</v>
      </c>
      <c r="D5" s="48" t="s">
        <v>16</v>
      </c>
      <c r="E5" s="249"/>
      <c r="F5" s="219"/>
      <c r="G5" s="46" t="s">
        <v>17</v>
      </c>
      <c r="H5" s="46" t="s">
        <v>18</v>
      </c>
      <c r="I5" s="253"/>
      <c r="J5" s="253"/>
      <c r="K5" s="255"/>
      <c r="L5" s="217"/>
      <c r="M5" s="217"/>
      <c r="N5" s="215"/>
      <c r="O5" s="215"/>
      <c r="P5" s="215" t="s">
        <v>19</v>
      </c>
      <c r="Q5" s="47" t="s">
        <v>20</v>
      </c>
      <c r="R5" s="47" t="s">
        <v>21</v>
      </c>
      <c r="S5" s="47" t="s">
        <v>22</v>
      </c>
      <c r="T5" s="215"/>
      <c r="U5" s="211"/>
      <c r="V5" s="211"/>
      <c r="W5" s="211"/>
      <c r="X5" s="211"/>
      <c r="Y5" s="211"/>
      <c r="Z5" s="213"/>
    </row>
    <row r="6" spans="2:26" s="12" customFormat="1" ht="193.5" customHeight="1" x14ac:dyDescent="0.25">
      <c r="B6" s="259" t="s">
        <v>134</v>
      </c>
      <c r="C6" s="240" t="s">
        <v>23</v>
      </c>
      <c r="D6" s="243" t="s">
        <v>24</v>
      </c>
      <c r="E6" s="51" t="s">
        <v>126</v>
      </c>
      <c r="F6" s="52" t="s">
        <v>127</v>
      </c>
      <c r="G6" s="53" t="s">
        <v>128</v>
      </c>
      <c r="H6" s="54" t="s">
        <v>129</v>
      </c>
      <c r="I6" s="54" t="s">
        <v>130</v>
      </c>
      <c r="J6" s="54" t="s">
        <v>32</v>
      </c>
      <c r="K6" s="52" t="s">
        <v>55</v>
      </c>
      <c r="L6" s="55" t="s">
        <v>31</v>
      </c>
      <c r="M6" s="56">
        <v>46106</v>
      </c>
      <c r="N6" s="56">
        <v>46141</v>
      </c>
      <c r="O6" s="56">
        <v>46290</v>
      </c>
      <c r="P6" s="57" t="s">
        <v>131</v>
      </c>
      <c r="Q6" s="58">
        <v>1500000000</v>
      </c>
      <c r="R6" s="163">
        <v>750000000</v>
      </c>
      <c r="S6" s="59">
        <v>750000000</v>
      </c>
      <c r="T6" s="60" t="s">
        <v>29</v>
      </c>
      <c r="U6" s="61" t="s">
        <v>52</v>
      </c>
      <c r="V6" s="61" t="s">
        <v>52</v>
      </c>
      <c r="W6" s="61" t="s">
        <v>52</v>
      </c>
      <c r="X6" s="61" t="s">
        <v>52</v>
      </c>
      <c r="Y6" s="61" t="s">
        <v>52</v>
      </c>
      <c r="Z6" s="62" t="s">
        <v>52</v>
      </c>
    </row>
    <row r="7" spans="2:26" s="12" customFormat="1" ht="193.5" customHeight="1" thickBot="1" x14ac:dyDescent="0.3">
      <c r="B7" s="230"/>
      <c r="C7" s="232"/>
      <c r="D7" s="232"/>
      <c r="E7" s="65" t="s">
        <v>132</v>
      </c>
      <c r="F7" s="66" t="s">
        <v>133</v>
      </c>
      <c r="G7" s="67" t="s">
        <v>128</v>
      </c>
      <c r="H7" s="68" t="s">
        <v>129</v>
      </c>
      <c r="I7" s="68" t="s">
        <v>130</v>
      </c>
      <c r="J7" s="68" t="s">
        <v>32</v>
      </c>
      <c r="K7" s="66" t="s">
        <v>56</v>
      </c>
      <c r="L7" s="69" t="s">
        <v>31</v>
      </c>
      <c r="M7" s="70">
        <v>46106</v>
      </c>
      <c r="N7" s="70">
        <v>46141</v>
      </c>
      <c r="O7" s="70">
        <v>46290</v>
      </c>
      <c r="P7" s="71" t="s">
        <v>131</v>
      </c>
      <c r="Q7" s="72">
        <f>R7/0.5</f>
        <v>1500000000</v>
      </c>
      <c r="R7" s="63">
        <v>750000000</v>
      </c>
      <c r="S7" s="64">
        <f>R7</f>
        <v>750000000</v>
      </c>
      <c r="T7" s="73" t="s">
        <v>29</v>
      </c>
      <c r="U7" s="74" t="s">
        <v>52</v>
      </c>
      <c r="V7" s="74" t="s">
        <v>52</v>
      </c>
      <c r="W7" s="74" t="s">
        <v>52</v>
      </c>
      <c r="X7" s="74" t="s">
        <v>52</v>
      </c>
      <c r="Y7" s="74" t="s">
        <v>52</v>
      </c>
      <c r="Z7" s="75" t="s">
        <v>52</v>
      </c>
    </row>
    <row r="8" spans="2:26" s="12" customFormat="1" ht="253.5" customHeight="1" thickBot="1" x14ac:dyDescent="0.3">
      <c r="B8" s="230"/>
      <c r="C8" s="86" t="s">
        <v>135</v>
      </c>
      <c r="D8" s="19" t="s">
        <v>136</v>
      </c>
      <c r="E8" s="85" t="s">
        <v>137</v>
      </c>
      <c r="F8" s="78" t="s">
        <v>138</v>
      </c>
      <c r="G8" s="77" t="s">
        <v>139</v>
      </c>
      <c r="H8" s="76" t="s">
        <v>140</v>
      </c>
      <c r="I8" s="76" t="s">
        <v>141</v>
      </c>
      <c r="J8" s="76" t="s">
        <v>32</v>
      </c>
      <c r="K8" s="78" t="s">
        <v>142</v>
      </c>
      <c r="L8" s="78" t="s">
        <v>31</v>
      </c>
      <c r="M8" s="79">
        <v>46106</v>
      </c>
      <c r="N8" s="79">
        <v>46141</v>
      </c>
      <c r="O8" s="79">
        <v>46290</v>
      </c>
      <c r="P8" s="78" t="s">
        <v>131</v>
      </c>
      <c r="Q8" s="80">
        <f>R8/0.5</f>
        <v>400000000</v>
      </c>
      <c r="R8" s="81">
        <v>200000000</v>
      </c>
      <c r="S8" s="81">
        <v>200000000</v>
      </c>
      <c r="T8" s="82" t="s">
        <v>29</v>
      </c>
      <c r="U8" s="83" t="s">
        <v>52</v>
      </c>
      <c r="V8" s="83" t="s">
        <v>52</v>
      </c>
      <c r="W8" s="83" t="s">
        <v>52</v>
      </c>
      <c r="X8" s="83" t="s">
        <v>52</v>
      </c>
      <c r="Y8" s="83" t="s">
        <v>52</v>
      </c>
      <c r="Z8" s="84" t="s">
        <v>52</v>
      </c>
    </row>
    <row r="9" spans="2:26" s="38" customFormat="1" ht="127.5" customHeight="1" x14ac:dyDescent="0.25">
      <c r="B9" s="230"/>
      <c r="C9" s="240" t="s">
        <v>25</v>
      </c>
      <c r="D9" s="237" t="s">
        <v>26</v>
      </c>
      <c r="E9" s="89" t="s">
        <v>114</v>
      </c>
      <c r="F9" s="90" t="s">
        <v>76</v>
      </c>
      <c r="G9" s="91" t="s">
        <v>38</v>
      </c>
      <c r="H9" s="90" t="s">
        <v>57</v>
      </c>
      <c r="I9" s="90" t="s">
        <v>77</v>
      </c>
      <c r="J9" s="90" t="s">
        <v>32</v>
      </c>
      <c r="K9" s="92" t="s">
        <v>30</v>
      </c>
      <c r="L9" s="92" t="s">
        <v>39</v>
      </c>
      <c r="M9" s="93">
        <v>45903</v>
      </c>
      <c r="N9" s="93">
        <v>45917</v>
      </c>
      <c r="O9" s="93">
        <v>46112</v>
      </c>
      <c r="P9" s="94">
        <v>0.8</v>
      </c>
      <c r="Q9" s="34">
        <f>R9/0.8</f>
        <v>187500000</v>
      </c>
      <c r="R9" s="34">
        <v>150000000</v>
      </c>
      <c r="S9" s="34">
        <f>Q9-R9</f>
        <v>37500000</v>
      </c>
      <c r="T9" s="35" t="s">
        <v>29</v>
      </c>
      <c r="U9" s="92" t="s">
        <v>52</v>
      </c>
      <c r="V9" s="92" t="s">
        <v>52</v>
      </c>
      <c r="W9" s="92" t="s">
        <v>52</v>
      </c>
      <c r="X9" s="92" t="s">
        <v>52</v>
      </c>
      <c r="Y9" s="92" t="s">
        <v>52</v>
      </c>
      <c r="Z9" s="95" t="s">
        <v>52</v>
      </c>
    </row>
    <row r="10" spans="2:26" s="38" customFormat="1" ht="45" x14ac:dyDescent="0.25">
      <c r="B10" s="230"/>
      <c r="C10" s="241"/>
      <c r="D10" s="238"/>
      <c r="E10" s="25" t="s">
        <v>115</v>
      </c>
      <c r="F10" s="96" t="s">
        <v>78</v>
      </c>
      <c r="G10" s="97" t="s">
        <v>38</v>
      </c>
      <c r="H10" s="96" t="s">
        <v>57</v>
      </c>
      <c r="I10" s="98" t="s">
        <v>79</v>
      </c>
      <c r="J10" s="98" t="s">
        <v>32</v>
      </c>
      <c r="K10" s="99" t="s">
        <v>30</v>
      </c>
      <c r="L10" s="100" t="s">
        <v>39</v>
      </c>
      <c r="M10" s="101">
        <v>45840</v>
      </c>
      <c r="N10" s="101">
        <v>45854</v>
      </c>
      <c r="O10" s="102">
        <v>46203</v>
      </c>
      <c r="P10" s="103" t="s">
        <v>109</v>
      </c>
      <c r="Q10" s="104">
        <f>R10/0.75</f>
        <v>266666666.66666666</v>
      </c>
      <c r="R10" s="104">
        <v>200000000</v>
      </c>
      <c r="S10" s="104">
        <f>Q10-R10</f>
        <v>66666666.666666657</v>
      </c>
      <c r="T10" s="105" t="s">
        <v>29</v>
      </c>
      <c r="U10" s="106" t="s">
        <v>52</v>
      </c>
      <c r="V10" s="106" t="s">
        <v>52</v>
      </c>
      <c r="W10" s="106" t="s">
        <v>52</v>
      </c>
      <c r="X10" s="106" t="s">
        <v>52</v>
      </c>
      <c r="Y10" s="106" t="s">
        <v>52</v>
      </c>
      <c r="Z10" s="107" t="s">
        <v>52</v>
      </c>
    </row>
    <row r="11" spans="2:26" s="38" customFormat="1" ht="196.5" customHeight="1" x14ac:dyDescent="0.25">
      <c r="B11" s="230"/>
      <c r="C11" s="241"/>
      <c r="D11" s="238"/>
      <c r="E11" s="164" t="s">
        <v>144</v>
      </c>
      <c r="F11" s="164" t="s">
        <v>145</v>
      </c>
      <c r="G11" s="164" t="s">
        <v>38</v>
      </c>
      <c r="H11" s="165" t="s">
        <v>146</v>
      </c>
      <c r="I11" s="166" t="s">
        <v>147</v>
      </c>
      <c r="J11" s="167" t="s">
        <v>32</v>
      </c>
      <c r="K11" s="168" t="s">
        <v>148</v>
      </c>
      <c r="L11" s="169" t="s">
        <v>31</v>
      </c>
      <c r="M11" s="70">
        <v>46036</v>
      </c>
      <c r="N11" s="170">
        <v>46050</v>
      </c>
      <c r="O11" s="170">
        <v>46203</v>
      </c>
      <c r="P11" s="197" t="s">
        <v>167</v>
      </c>
      <c r="Q11" s="172">
        <f>R11/1</f>
        <v>330000000</v>
      </c>
      <c r="R11" s="172">
        <v>330000000</v>
      </c>
      <c r="S11" s="172">
        <f>Q11-R11</f>
        <v>0</v>
      </c>
      <c r="T11" s="173" t="s">
        <v>29</v>
      </c>
      <c r="U11" s="174" t="s">
        <v>52</v>
      </c>
      <c r="V11" s="175" t="s">
        <v>52</v>
      </c>
      <c r="W11" s="174" t="s">
        <v>52</v>
      </c>
      <c r="X11" s="175" t="s">
        <v>52</v>
      </c>
      <c r="Y11" s="175" t="s">
        <v>52</v>
      </c>
      <c r="Z11" s="176" t="s">
        <v>52</v>
      </c>
    </row>
    <row r="12" spans="2:26" s="38" customFormat="1" ht="105" x14ac:dyDescent="0.25">
      <c r="B12" s="230"/>
      <c r="C12" s="241"/>
      <c r="D12" s="238"/>
      <c r="E12" s="25" t="s">
        <v>116</v>
      </c>
      <c r="F12" s="96" t="s">
        <v>80</v>
      </c>
      <c r="G12" s="97" t="s">
        <v>81</v>
      </c>
      <c r="H12" s="96" t="s">
        <v>82</v>
      </c>
      <c r="I12" s="96" t="s">
        <v>82</v>
      </c>
      <c r="J12" s="96" t="s">
        <v>32</v>
      </c>
      <c r="K12" s="99" t="s">
        <v>30</v>
      </c>
      <c r="L12" s="100" t="s">
        <v>39</v>
      </c>
      <c r="M12" s="101">
        <v>45840</v>
      </c>
      <c r="N12" s="101">
        <v>45854</v>
      </c>
      <c r="O12" s="108">
        <v>46142</v>
      </c>
      <c r="P12" s="112" t="s">
        <v>110</v>
      </c>
      <c r="Q12" s="112" t="s">
        <v>111</v>
      </c>
      <c r="R12" s="112" t="s">
        <v>112</v>
      </c>
      <c r="S12" s="112" t="s">
        <v>113</v>
      </c>
      <c r="T12" s="105" t="s">
        <v>29</v>
      </c>
      <c r="U12" s="106" t="s">
        <v>52</v>
      </c>
      <c r="V12" s="106" t="s">
        <v>52</v>
      </c>
      <c r="W12" s="106" t="s">
        <v>52</v>
      </c>
      <c r="X12" s="106" t="s">
        <v>52</v>
      </c>
      <c r="Y12" s="106" t="s">
        <v>52</v>
      </c>
      <c r="Z12" s="107" t="s">
        <v>52</v>
      </c>
    </row>
    <row r="13" spans="2:26" s="38" customFormat="1" ht="105" x14ac:dyDescent="0.25">
      <c r="B13" s="230"/>
      <c r="C13" s="241"/>
      <c r="D13" s="238"/>
      <c r="E13" s="164" t="s">
        <v>149</v>
      </c>
      <c r="F13" s="164" t="s">
        <v>150</v>
      </c>
      <c r="G13" s="164" t="s">
        <v>81</v>
      </c>
      <c r="H13" s="165" t="s">
        <v>82</v>
      </c>
      <c r="I13" s="165" t="s">
        <v>82</v>
      </c>
      <c r="J13" s="167" t="s">
        <v>32</v>
      </c>
      <c r="K13" s="164" t="s">
        <v>30</v>
      </c>
      <c r="L13" s="169" t="s">
        <v>31</v>
      </c>
      <c r="M13" s="70">
        <v>46176</v>
      </c>
      <c r="N13" s="170">
        <v>46190</v>
      </c>
      <c r="O13" s="170">
        <v>46373</v>
      </c>
      <c r="P13" s="171" t="s">
        <v>151</v>
      </c>
      <c r="Q13" s="172">
        <f>R13/0.7</f>
        <v>285714285.71428573</v>
      </c>
      <c r="R13" s="172">
        <v>200000000</v>
      </c>
      <c r="S13" s="172">
        <f>Q13-R13</f>
        <v>85714285.714285731</v>
      </c>
      <c r="T13" s="173" t="s">
        <v>29</v>
      </c>
      <c r="U13" s="174" t="s">
        <v>52</v>
      </c>
      <c r="V13" s="175" t="s">
        <v>52</v>
      </c>
      <c r="W13" s="174" t="s">
        <v>52</v>
      </c>
      <c r="X13" s="175" t="s">
        <v>52</v>
      </c>
      <c r="Y13" s="175" t="s">
        <v>52</v>
      </c>
      <c r="Z13" s="176" t="s">
        <v>52</v>
      </c>
    </row>
    <row r="14" spans="2:26" s="38" customFormat="1" ht="138.75" customHeight="1" x14ac:dyDescent="0.25">
      <c r="B14" s="230"/>
      <c r="C14" s="241"/>
      <c r="D14" s="238"/>
      <c r="E14" s="113" t="s">
        <v>117</v>
      </c>
      <c r="F14" s="114" t="s">
        <v>85</v>
      </c>
      <c r="G14" s="97" t="s">
        <v>83</v>
      </c>
      <c r="H14" s="98" t="s">
        <v>84</v>
      </c>
      <c r="I14" s="98" t="s">
        <v>86</v>
      </c>
      <c r="J14" s="98" t="s">
        <v>87</v>
      </c>
      <c r="K14" s="99" t="s">
        <v>30</v>
      </c>
      <c r="L14" s="100" t="s">
        <v>39</v>
      </c>
      <c r="M14" s="108">
        <v>45917</v>
      </c>
      <c r="N14" s="108">
        <v>45931</v>
      </c>
      <c r="O14" s="108">
        <v>46157</v>
      </c>
      <c r="P14" s="94" t="s">
        <v>88</v>
      </c>
      <c r="Q14" s="110">
        <v>110000000</v>
      </c>
      <c r="R14" s="110">
        <v>110000000</v>
      </c>
      <c r="S14" s="24">
        <v>0</v>
      </c>
      <c r="T14" s="24" t="s">
        <v>29</v>
      </c>
      <c r="U14" s="99" t="s">
        <v>52</v>
      </c>
      <c r="V14" s="99" t="s">
        <v>52</v>
      </c>
      <c r="W14" s="99" t="s">
        <v>52</v>
      </c>
      <c r="X14" s="99" t="s">
        <v>52</v>
      </c>
      <c r="Y14" s="99" t="s">
        <v>52</v>
      </c>
      <c r="Z14" s="115" t="s">
        <v>52</v>
      </c>
    </row>
    <row r="15" spans="2:26" s="38" customFormat="1" ht="138.75" customHeight="1" x14ac:dyDescent="0.25">
      <c r="B15" s="230"/>
      <c r="C15" s="241"/>
      <c r="D15" s="238"/>
      <c r="E15" s="164" t="s">
        <v>152</v>
      </c>
      <c r="F15" s="177" t="s">
        <v>153</v>
      </c>
      <c r="G15" s="177" t="s">
        <v>89</v>
      </c>
      <c r="H15" s="178" t="s">
        <v>90</v>
      </c>
      <c r="I15" s="178" t="s">
        <v>154</v>
      </c>
      <c r="J15" s="167" t="s">
        <v>32</v>
      </c>
      <c r="K15" s="65" t="s">
        <v>30</v>
      </c>
      <c r="L15" s="169" t="s">
        <v>31</v>
      </c>
      <c r="M15" s="70">
        <v>46176</v>
      </c>
      <c r="N15" s="170">
        <v>46190</v>
      </c>
      <c r="O15" s="170">
        <v>46373</v>
      </c>
      <c r="P15" s="171" t="s">
        <v>155</v>
      </c>
      <c r="Q15" s="179">
        <f>R15/0.8</f>
        <v>125000000</v>
      </c>
      <c r="R15" s="179">
        <v>100000000</v>
      </c>
      <c r="S15" s="179">
        <f>Q15-R15</f>
        <v>25000000</v>
      </c>
      <c r="T15" s="180" t="s">
        <v>29</v>
      </c>
      <c r="U15" s="181" t="s">
        <v>52</v>
      </c>
      <c r="V15" s="182" t="s">
        <v>52</v>
      </c>
      <c r="W15" s="181" t="s">
        <v>52</v>
      </c>
      <c r="X15" s="182" t="s">
        <v>52</v>
      </c>
      <c r="Y15" s="182" t="s">
        <v>52</v>
      </c>
      <c r="Z15" s="183" t="s">
        <v>52</v>
      </c>
    </row>
    <row r="16" spans="2:26" s="38" customFormat="1" ht="147.75" customHeight="1" x14ac:dyDescent="0.25">
      <c r="B16" s="230"/>
      <c r="C16" s="241"/>
      <c r="D16" s="238"/>
      <c r="E16" s="65" t="s">
        <v>156</v>
      </c>
      <c r="F16" s="65" t="s">
        <v>157</v>
      </c>
      <c r="G16" s="65" t="s">
        <v>122</v>
      </c>
      <c r="H16" s="184" t="s">
        <v>123</v>
      </c>
      <c r="I16" s="184" t="s">
        <v>158</v>
      </c>
      <c r="J16" s="167" t="s">
        <v>32</v>
      </c>
      <c r="K16" s="65" t="s">
        <v>30</v>
      </c>
      <c r="L16" s="69" t="s">
        <v>159</v>
      </c>
      <c r="M16" s="203">
        <v>46295</v>
      </c>
      <c r="N16" s="203">
        <v>46309</v>
      </c>
      <c r="O16" s="203">
        <v>46351</v>
      </c>
      <c r="P16" s="185" t="s">
        <v>155</v>
      </c>
      <c r="Q16" s="179" t="s">
        <v>171</v>
      </c>
      <c r="R16" s="179" t="s">
        <v>172</v>
      </c>
      <c r="S16" s="179" t="s">
        <v>173</v>
      </c>
      <c r="T16" s="180" t="s">
        <v>29</v>
      </c>
      <c r="U16" s="181" t="s">
        <v>52</v>
      </c>
      <c r="V16" s="182" t="s">
        <v>52</v>
      </c>
      <c r="W16" s="181" t="s">
        <v>52</v>
      </c>
      <c r="X16" s="182" t="s">
        <v>52</v>
      </c>
      <c r="Y16" s="182" t="s">
        <v>52</v>
      </c>
      <c r="Z16" s="183" t="s">
        <v>52</v>
      </c>
    </row>
    <row r="17" spans="2:65" s="38" customFormat="1" ht="147.75" customHeight="1" x14ac:dyDescent="0.25">
      <c r="B17" s="230"/>
      <c r="C17" s="241"/>
      <c r="D17" s="238"/>
      <c r="E17" s="196" t="s">
        <v>160</v>
      </c>
      <c r="F17" s="164" t="s">
        <v>161</v>
      </c>
      <c r="G17" s="164" t="s">
        <v>162</v>
      </c>
      <c r="H17" s="165" t="s">
        <v>163</v>
      </c>
      <c r="I17" s="165" t="s">
        <v>164</v>
      </c>
      <c r="J17" s="165" t="s">
        <v>165</v>
      </c>
      <c r="K17" s="164" t="s">
        <v>30</v>
      </c>
      <c r="L17" s="169" t="s">
        <v>31</v>
      </c>
      <c r="M17" s="170">
        <v>46057</v>
      </c>
      <c r="N17" s="201">
        <v>46085</v>
      </c>
      <c r="O17" s="201">
        <v>46344</v>
      </c>
      <c r="P17" s="171" t="s">
        <v>166</v>
      </c>
      <c r="Q17" s="172">
        <f>R17/0.85</f>
        <v>70588235.294117644</v>
      </c>
      <c r="R17" s="172">
        <v>60000000</v>
      </c>
      <c r="S17" s="172">
        <f>Q17-R17</f>
        <v>10588235.294117644</v>
      </c>
      <c r="T17" s="173" t="s">
        <v>29</v>
      </c>
      <c r="U17" s="174" t="s">
        <v>52</v>
      </c>
      <c r="V17" s="175" t="s">
        <v>52</v>
      </c>
      <c r="W17" s="174" t="s">
        <v>52</v>
      </c>
      <c r="X17" s="175" t="s">
        <v>52</v>
      </c>
      <c r="Y17" s="175" t="s">
        <v>52</v>
      </c>
      <c r="Z17" s="176" t="s">
        <v>52</v>
      </c>
    </row>
    <row r="18" spans="2:65" ht="72" customHeight="1" thickBot="1" x14ac:dyDescent="0.3">
      <c r="B18" s="230"/>
      <c r="C18" s="242"/>
      <c r="D18" s="239"/>
      <c r="E18" s="89" t="s">
        <v>75</v>
      </c>
      <c r="F18" s="186" t="s">
        <v>58</v>
      </c>
      <c r="G18" s="187" t="s">
        <v>54</v>
      </c>
      <c r="H18" s="186" t="s">
        <v>53</v>
      </c>
      <c r="I18" s="186" t="s">
        <v>59</v>
      </c>
      <c r="J18" s="186" t="s">
        <v>32</v>
      </c>
      <c r="K18" s="188" t="s">
        <v>55</v>
      </c>
      <c r="L18" s="188" t="s">
        <v>39</v>
      </c>
      <c r="M18" s="189">
        <v>45602</v>
      </c>
      <c r="N18" s="189">
        <v>45616</v>
      </c>
      <c r="O18" s="189">
        <v>46203</v>
      </c>
      <c r="P18" s="190" t="s">
        <v>44</v>
      </c>
      <c r="Q18" s="191">
        <v>400000000</v>
      </c>
      <c r="R18" s="191">
        <v>400000000</v>
      </c>
      <c r="S18" s="192">
        <v>0</v>
      </c>
      <c r="T18" s="193" t="s">
        <v>29</v>
      </c>
      <c r="U18" s="194" t="s">
        <v>52</v>
      </c>
      <c r="V18" s="194" t="s">
        <v>52</v>
      </c>
      <c r="W18" s="194" t="s">
        <v>52</v>
      </c>
      <c r="X18" s="194" t="s">
        <v>52</v>
      </c>
      <c r="Y18" s="194" t="s">
        <v>52</v>
      </c>
      <c r="Z18" s="195" t="s">
        <v>52</v>
      </c>
    </row>
    <row r="19" spans="2:65" s="23" customFormat="1" ht="241.5" customHeight="1" thickBot="1" x14ac:dyDescent="0.3">
      <c r="B19" s="230"/>
      <c r="C19" s="44" t="s">
        <v>124</v>
      </c>
      <c r="D19" s="45" t="s">
        <v>34</v>
      </c>
      <c r="E19" s="118" t="s">
        <v>69</v>
      </c>
      <c r="F19" s="119" t="s">
        <v>70</v>
      </c>
      <c r="G19" s="120" t="s">
        <v>71</v>
      </c>
      <c r="H19" s="121" t="s">
        <v>72</v>
      </c>
      <c r="I19" s="121" t="s">
        <v>73</v>
      </c>
      <c r="J19" s="121" t="s">
        <v>74</v>
      </c>
      <c r="K19" s="122" t="s">
        <v>30</v>
      </c>
      <c r="L19" s="122" t="s">
        <v>31</v>
      </c>
      <c r="M19" s="123">
        <v>45665</v>
      </c>
      <c r="N19" s="123">
        <v>45681</v>
      </c>
      <c r="O19" s="123">
        <v>46391</v>
      </c>
      <c r="P19" s="124">
        <v>0.95</v>
      </c>
      <c r="Q19" s="125">
        <v>210526316</v>
      </c>
      <c r="R19" s="200">
        <v>200000000</v>
      </c>
      <c r="S19" s="125">
        <v>10526316</v>
      </c>
      <c r="T19" s="126" t="s">
        <v>29</v>
      </c>
      <c r="U19" s="122" t="s">
        <v>52</v>
      </c>
      <c r="V19" s="127" t="s">
        <v>52</v>
      </c>
      <c r="W19" s="122" t="s">
        <v>52</v>
      </c>
      <c r="X19" s="127" t="s">
        <v>52</v>
      </c>
      <c r="Y19" s="127" t="s">
        <v>52</v>
      </c>
      <c r="Z19" s="128" t="s">
        <v>52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</row>
    <row r="20" spans="2:65" s="38" customFormat="1" ht="98.45" customHeight="1" x14ac:dyDescent="0.25">
      <c r="B20" s="230"/>
      <c r="C20" s="234" t="s">
        <v>170</v>
      </c>
      <c r="D20" s="231" t="s">
        <v>169</v>
      </c>
      <c r="E20" s="129" t="s">
        <v>118</v>
      </c>
      <c r="F20" s="130" t="s">
        <v>93</v>
      </c>
      <c r="G20" s="131" t="s">
        <v>91</v>
      </c>
      <c r="H20" s="132" t="s">
        <v>92</v>
      </c>
      <c r="I20" s="132" t="s">
        <v>94</v>
      </c>
      <c r="J20" s="132" t="s">
        <v>95</v>
      </c>
      <c r="K20" s="133" t="s">
        <v>30</v>
      </c>
      <c r="L20" s="133" t="s">
        <v>39</v>
      </c>
      <c r="M20" s="134">
        <v>45840</v>
      </c>
      <c r="N20" s="134">
        <v>45854</v>
      </c>
      <c r="O20" s="134">
        <v>46112</v>
      </c>
      <c r="P20" s="135">
        <v>1</v>
      </c>
      <c r="Q20" s="136">
        <v>10000000</v>
      </c>
      <c r="R20" s="136">
        <v>10000000</v>
      </c>
      <c r="S20" s="137">
        <v>0</v>
      </c>
      <c r="T20" s="138" t="s">
        <v>29</v>
      </c>
      <c r="U20" s="133" t="s">
        <v>52</v>
      </c>
      <c r="V20" s="133" t="s">
        <v>52</v>
      </c>
      <c r="W20" s="133" t="s">
        <v>52</v>
      </c>
      <c r="X20" s="133" t="s">
        <v>52</v>
      </c>
      <c r="Y20" s="133" t="s">
        <v>52</v>
      </c>
      <c r="Z20" s="139" t="s">
        <v>52</v>
      </c>
    </row>
    <row r="21" spans="2:65" s="38" customFormat="1" ht="98.45" customHeight="1" x14ac:dyDescent="0.25">
      <c r="B21" s="230"/>
      <c r="C21" s="235"/>
      <c r="D21" s="232"/>
      <c r="E21" s="140" t="s">
        <v>119</v>
      </c>
      <c r="F21" s="117" t="s">
        <v>96</v>
      </c>
      <c r="G21" s="97" t="s">
        <v>91</v>
      </c>
      <c r="H21" s="141" t="s">
        <v>92</v>
      </c>
      <c r="I21" s="141" t="s">
        <v>94</v>
      </c>
      <c r="J21" s="142" t="s">
        <v>97</v>
      </c>
      <c r="K21" s="99" t="s">
        <v>30</v>
      </c>
      <c r="L21" s="99" t="s">
        <v>39</v>
      </c>
      <c r="M21" s="108">
        <v>45840</v>
      </c>
      <c r="N21" s="108">
        <v>45854</v>
      </c>
      <c r="O21" s="108">
        <v>46112</v>
      </c>
      <c r="P21" s="99" t="s">
        <v>98</v>
      </c>
      <c r="Q21" s="110">
        <v>20000000</v>
      </c>
      <c r="R21" s="110">
        <v>20000000</v>
      </c>
      <c r="S21" s="104">
        <v>0</v>
      </c>
      <c r="T21" s="111" t="s">
        <v>29</v>
      </c>
      <c r="U21" s="99" t="s">
        <v>52</v>
      </c>
      <c r="V21" s="99" t="s">
        <v>52</v>
      </c>
      <c r="W21" s="99" t="s">
        <v>52</v>
      </c>
      <c r="X21" s="99" t="s">
        <v>52</v>
      </c>
      <c r="Y21" s="99" t="s">
        <v>52</v>
      </c>
      <c r="Z21" s="115" t="s">
        <v>52</v>
      </c>
    </row>
    <row r="22" spans="2:65" s="38" customFormat="1" ht="135" x14ac:dyDescent="0.25">
      <c r="B22" s="230"/>
      <c r="C22" s="235"/>
      <c r="D22" s="232"/>
      <c r="E22" s="116" t="s">
        <v>120</v>
      </c>
      <c r="F22" s="117" t="s">
        <v>99</v>
      </c>
      <c r="G22" s="97" t="s">
        <v>100</v>
      </c>
      <c r="H22" s="141" t="s">
        <v>101</v>
      </c>
      <c r="I22" s="141" t="s">
        <v>102</v>
      </c>
      <c r="J22" s="141" t="s">
        <v>103</v>
      </c>
      <c r="K22" s="99" t="s">
        <v>30</v>
      </c>
      <c r="L22" s="143" t="s">
        <v>31</v>
      </c>
      <c r="M22" s="108">
        <v>45903</v>
      </c>
      <c r="N22" s="108">
        <v>45924</v>
      </c>
      <c r="O22" s="108">
        <v>46157</v>
      </c>
      <c r="P22" s="109">
        <v>1</v>
      </c>
      <c r="Q22" s="110">
        <v>500000000</v>
      </c>
      <c r="R22" s="110">
        <v>500000000</v>
      </c>
      <c r="S22" s="104">
        <v>0</v>
      </c>
      <c r="T22" s="111" t="s">
        <v>29</v>
      </c>
      <c r="U22" s="99" t="s">
        <v>52</v>
      </c>
      <c r="V22" s="99" t="s">
        <v>52</v>
      </c>
      <c r="W22" s="99" t="s">
        <v>52</v>
      </c>
      <c r="X22" s="99" t="s">
        <v>52</v>
      </c>
      <c r="Y22" s="99" t="s">
        <v>52</v>
      </c>
      <c r="Z22" s="115" t="s">
        <v>52</v>
      </c>
    </row>
    <row r="23" spans="2:65" s="39" customFormat="1" ht="84.75" customHeight="1" x14ac:dyDescent="0.25">
      <c r="B23" s="230"/>
      <c r="C23" s="235"/>
      <c r="D23" s="232"/>
      <c r="E23" s="140" t="s">
        <v>121</v>
      </c>
      <c r="F23" s="144" t="s">
        <v>104</v>
      </c>
      <c r="G23" s="145" t="s">
        <v>105</v>
      </c>
      <c r="H23" s="146" t="s">
        <v>106</v>
      </c>
      <c r="I23" s="146" t="s">
        <v>108</v>
      </c>
      <c r="J23" s="146" t="s">
        <v>32</v>
      </c>
      <c r="K23" s="147" t="s">
        <v>30</v>
      </c>
      <c r="L23" s="148" t="s">
        <v>31</v>
      </c>
      <c r="M23" s="149">
        <v>45938</v>
      </c>
      <c r="N23" s="149">
        <v>46029</v>
      </c>
      <c r="O23" s="149">
        <v>46262</v>
      </c>
      <c r="P23" s="150" t="s">
        <v>125</v>
      </c>
      <c r="Q23" s="34">
        <v>200000000</v>
      </c>
      <c r="R23" s="151">
        <v>100000000</v>
      </c>
      <c r="S23" s="34">
        <v>100000000</v>
      </c>
      <c r="T23" s="35" t="s">
        <v>29</v>
      </c>
      <c r="U23" s="147" t="s">
        <v>52</v>
      </c>
      <c r="V23" s="147" t="s">
        <v>52</v>
      </c>
      <c r="W23" s="147" t="s">
        <v>52</v>
      </c>
      <c r="X23" s="147" t="s">
        <v>52</v>
      </c>
      <c r="Y23" s="147" t="s">
        <v>52</v>
      </c>
      <c r="Z23" s="152" t="s">
        <v>52</v>
      </c>
    </row>
    <row r="24" spans="2:65" ht="60" x14ac:dyDescent="0.25">
      <c r="B24" s="230"/>
      <c r="C24" s="235"/>
      <c r="D24" s="232"/>
      <c r="E24" s="27" t="s">
        <v>64</v>
      </c>
      <c r="F24" s="28" t="s">
        <v>65</v>
      </c>
      <c r="G24" s="29" t="s">
        <v>66</v>
      </c>
      <c r="H24" s="30" t="s">
        <v>67</v>
      </c>
      <c r="I24" s="30" t="s">
        <v>68</v>
      </c>
      <c r="J24" s="30" t="s">
        <v>32</v>
      </c>
      <c r="K24" s="31" t="s">
        <v>30</v>
      </c>
      <c r="L24" s="31" t="s">
        <v>31</v>
      </c>
      <c r="M24" s="32">
        <v>45448</v>
      </c>
      <c r="N24" s="32">
        <v>45476</v>
      </c>
      <c r="O24" s="32">
        <v>46141</v>
      </c>
      <c r="P24" s="49" t="s">
        <v>63</v>
      </c>
      <c r="Q24" s="33">
        <f>R24/0.85</f>
        <v>176470588.23529413</v>
      </c>
      <c r="R24" s="33">
        <v>150000000</v>
      </c>
      <c r="S24" s="34">
        <f>Q24-R24</f>
        <v>26470588.235294133</v>
      </c>
      <c r="T24" s="35" t="s">
        <v>29</v>
      </c>
      <c r="U24" s="31" t="s">
        <v>52</v>
      </c>
      <c r="V24" s="31" t="s">
        <v>52</v>
      </c>
      <c r="W24" s="31" t="s">
        <v>52</v>
      </c>
      <c r="X24" s="31" t="s">
        <v>52</v>
      </c>
      <c r="Y24" s="31" t="s">
        <v>52</v>
      </c>
      <c r="Z24" s="36" t="s">
        <v>52</v>
      </c>
    </row>
    <row r="25" spans="2:65" ht="60.75" thickBot="1" x14ac:dyDescent="0.3">
      <c r="B25" s="260"/>
      <c r="C25" s="236"/>
      <c r="D25" s="233"/>
      <c r="E25" s="153" t="s">
        <v>60</v>
      </c>
      <c r="F25" s="154" t="s">
        <v>61</v>
      </c>
      <c r="G25" s="155" t="s">
        <v>33</v>
      </c>
      <c r="H25" s="156" t="s">
        <v>35</v>
      </c>
      <c r="I25" s="156" t="s">
        <v>62</v>
      </c>
      <c r="J25" s="156" t="s">
        <v>32</v>
      </c>
      <c r="K25" s="157" t="s">
        <v>30</v>
      </c>
      <c r="L25" s="158" t="s">
        <v>31</v>
      </c>
      <c r="M25" s="159">
        <v>45672</v>
      </c>
      <c r="N25" s="159">
        <v>45686</v>
      </c>
      <c r="O25" s="159">
        <v>46336</v>
      </c>
      <c r="P25" s="160" t="s">
        <v>63</v>
      </c>
      <c r="Q25" s="161">
        <v>2000000000</v>
      </c>
      <c r="R25" s="161">
        <v>1700000000</v>
      </c>
      <c r="S25" s="161">
        <v>300000000</v>
      </c>
      <c r="T25" s="88" t="s">
        <v>29</v>
      </c>
      <c r="U25" s="157" t="s">
        <v>52</v>
      </c>
      <c r="V25" s="157" t="s">
        <v>52</v>
      </c>
      <c r="W25" s="157" t="s">
        <v>52</v>
      </c>
      <c r="X25" s="157" t="s">
        <v>52</v>
      </c>
      <c r="Y25" s="157" t="s">
        <v>52</v>
      </c>
      <c r="Z25" s="162" t="s">
        <v>52</v>
      </c>
    </row>
    <row r="26" spans="2:65" ht="14.25" customHeight="1" x14ac:dyDescent="0.25"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65" ht="18.75" x14ac:dyDescent="0.3">
      <c r="B27" s="50" t="s">
        <v>43</v>
      </c>
      <c r="R27" s="18"/>
    </row>
    <row r="28" spans="2:65" ht="149.25" customHeight="1" x14ac:dyDescent="0.25">
      <c r="B28" s="229" t="s">
        <v>42</v>
      </c>
      <c r="C28" s="229"/>
      <c r="D28" s="229"/>
      <c r="E28" s="229"/>
      <c r="F28" s="22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65" x14ac:dyDescent="0.25">
      <c r="B29" s="37"/>
    </row>
    <row r="30" spans="2:65" x14ac:dyDescent="0.25">
      <c r="B30" s="202" t="s">
        <v>174</v>
      </c>
    </row>
    <row r="31" spans="2:65" x14ac:dyDescent="0.25">
      <c r="B31" s="37"/>
    </row>
    <row r="32" spans="2:65" ht="15" customHeight="1" x14ac:dyDescent="0.25">
      <c r="B32" s="26"/>
      <c r="C32" s="87" t="s">
        <v>143</v>
      </c>
    </row>
  </sheetData>
  <autoFilter ref="B4:Z25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8">
    <sortCondition ref="D6:D18"/>
  </sortState>
  <mergeCells count="34"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  <mergeCell ref="B28:F28"/>
    <mergeCell ref="B6:B25"/>
    <mergeCell ref="D20:D25"/>
    <mergeCell ref="C20:C25"/>
    <mergeCell ref="D9:D18"/>
    <mergeCell ref="C9:C18"/>
    <mergeCell ref="C6:C7"/>
    <mergeCell ref="D6:D7"/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</mergeCells>
  <dataValidations count="2">
    <dataValidation type="whole" operator="greaterThanOrEqual" allowBlank="1" showInputMessage="1" showErrorMessage="1" sqref="Q8:S8 Q7:R7 Q14:R14 Q20:Q22 R20:R24 Q26" xr:uid="{00000000-0002-0000-0000-000000000000}">
      <formula1>0</formula1>
    </dataValidation>
    <dataValidation operator="greaterThanOrEqual" allowBlank="1" showInputMessage="1" showErrorMessage="1" sqref="Q6:R6" xr:uid="{4046E7BE-2180-4A2C-89B3-CE47B45D56A0}"/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E16" sqref="E16"/>
    </sheetView>
  </sheetViews>
  <sheetFormatPr defaultColWidth="0" defaultRowHeight="15" x14ac:dyDescent="0.25"/>
  <cols>
    <col min="1" max="1" width="2.5703125" style="14" customWidth="1"/>
    <col min="2" max="2" width="17.140625" style="14" customWidth="1"/>
    <col min="3" max="3" width="15.140625" style="14" bestFit="1" customWidth="1"/>
    <col min="4" max="4" width="10.140625" style="14" customWidth="1"/>
    <col min="5" max="5" width="168.7109375" style="14" customWidth="1"/>
    <col min="6" max="6" width="2.5703125" style="14" customWidth="1"/>
    <col min="7" max="16384" width="8.7109375" style="14" hidden="1"/>
  </cols>
  <sheetData>
    <row r="1" spans="1:6" ht="15.75" thickBot="1" x14ac:dyDescent="0.3"/>
    <row r="2" spans="1:6" s="41" customFormat="1" ht="34.5" customHeight="1" thickBot="1" x14ac:dyDescent="0.3">
      <c r="A2" s="40"/>
      <c r="B2" s="256" t="s">
        <v>37</v>
      </c>
      <c r="C2" s="257"/>
      <c r="D2" s="257"/>
      <c r="E2" s="258"/>
      <c r="F2" s="40"/>
    </row>
    <row r="3" spans="1:6" s="41" customFormat="1" ht="15.75" thickBot="1" x14ac:dyDescent="0.3">
      <c r="A3" s="40"/>
      <c r="B3" s="15" t="s">
        <v>36</v>
      </c>
      <c r="C3" s="16" t="s">
        <v>40</v>
      </c>
      <c r="D3" s="16" t="s">
        <v>41</v>
      </c>
      <c r="E3" s="16" t="s">
        <v>28</v>
      </c>
      <c r="F3" s="40"/>
    </row>
    <row r="4" spans="1:6" s="40" customFormat="1" ht="30.75" thickBot="1" x14ac:dyDescent="0.3">
      <c r="B4" s="42">
        <v>45982</v>
      </c>
      <c r="C4" s="198">
        <v>104</v>
      </c>
      <c r="D4" s="43" t="s">
        <v>25</v>
      </c>
      <c r="E4" s="199" t="s">
        <v>168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 výzev OPŽP</vt:lpstr>
      <vt:lpstr>Zdůvodnění</vt:lpstr>
      <vt:lpstr>'Harmonogram výzev OPŽP'!_ftn1</vt:lpstr>
      <vt:lpstr>'Harmonogram výzev OPŽP'!_ftn2</vt:lpstr>
      <vt:lpstr>'Harmonogram výzev OPŽP'!_ftn3</vt:lpstr>
      <vt:lpstr>'Harmonogram výzev OPŽP'!_ftnref1</vt:lpstr>
      <vt:lpstr>'Harmonogram výzev OPŽP'!_ftnref2</vt:lpstr>
      <vt:lpstr>'Harmonogram výzev OPŽP'!_Hlk94256442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Vlastislav Sýkora</cp:lastModifiedBy>
  <cp:revision>7</cp:revision>
  <cp:lastPrinted>2024-01-05T08:58:37Z</cp:lastPrinted>
  <dcterms:created xsi:type="dcterms:W3CDTF">2016-08-30T13:12:28Z</dcterms:created>
  <dcterms:modified xsi:type="dcterms:W3CDTF">2026-03-09T10:16:55Z</dcterms:modified>
</cp:coreProperties>
</file>